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19" activeTab="0"/>
  </bookViews>
  <sheets>
    <sheet name="Nuur" sheetId="1" r:id="rId1"/>
    <sheet name="Face-2" sheetId="2" r:id="rId2"/>
    <sheet name="BALANS" sheetId="3" r:id="rId3"/>
    <sheet name="INCOME" sheetId="4" r:id="rId4"/>
    <sheet name="EQUITY" sheetId="5" r:id="rId5"/>
    <sheet name="CASH" sheetId="6" r:id="rId6"/>
  </sheets>
  <definedNames>
    <definedName name="_xlnm.Print_Area" localSheetId="5">'CASH'!$A$1:$D$68</definedName>
  </definedNames>
  <calcPr fullCalcOnLoad="1"/>
</workbook>
</file>

<file path=xl/sharedStrings.xml><?xml version="1.0" encoding="utf-8"?>
<sst xmlns="http://schemas.openxmlformats.org/spreadsheetml/2006/main" count="285" uniqueCount="259">
  <si>
    <t>Халаасны хувьцаа</t>
  </si>
  <si>
    <t>Нэмж төлөгдсөн капитал</t>
  </si>
  <si>
    <t>(Аж ахуйн нэгж, байгууллагын нэр )</t>
  </si>
  <si>
    <t>Мөрийн дугаар</t>
  </si>
  <si>
    <t>(төгрөгөөр)</t>
  </si>
  <si>
    <t>Б</t>
  </si>
  <si>
    <t>А</t>
  </si>
  <si>
    <t>ХӨРӨНГӨ</t>
  </si>
  <si>
    <t xml:space="preserve">    Эргэлтийн хөрөнгө</t>
  </si>
  <si>
    <t>1.1.1</t>
  </si>
  <si>
    <t>Дансны авлага</t>
  </si>
  <si>
    <t>Бусад авлага</t>
  </si>
  <si>
    <t>Бараа материал</t>
  </si>
  <si>
    <t>Урьдчилж төлсөн зардал / тооцоо</t>
  </si>
  <si>
    <t>Эргэлтийн хөрөнгийн дүн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</si>
  <si>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</si>
  <si>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</si>
  <si>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</si>
  <si>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</si>
  <si>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</si>
  <si>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</si>
  <si>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</si>
  <si>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</si>
  <si>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</si>
  <si>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Эргэлтийн  бус хөрөнгө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</si>
  <si>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</si>
  <si>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</si>
  <si>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</si>
  <si>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</si>
  <si>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</si>
  <si>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</si>
  <si>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</si>
  <si>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</si>
  <si>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</si>
  <si>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</si>
  <si>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Үндсэн хөрөнгө</t>
  </si>
  <si>
    <t>Биет бус хөрөнгө</t>
  </si>
  <si>
    <t>Эргэлтийн бус хөрөнгийн дүн</t>
  </si>
  <si>
    <t>НИЙТ ХӨРӨНГИЙН ДҮН</t>
  </si>
  <si>
    <t>ӨР ТӨЛБӨР</t>
  </si>
  <si>
    <t>Богино хугацаат өр төлбөр</t>
  </si>
  <si>
    <t>Дансны өглөг</t>
  </si>
  <si>
    <t>Цалингийн өглөг</t>
  </si>
  <si>
    <t>Ногдол ашгийн өглөг</t>
  </si>
  <si>
    <t>Урьдчилж орсон орлого</t>
  </si>
  <si>
    <t>Богино хугацаат өр төлбөрийн дүн</t>
  </si>
  <si>
    <t>2.1.1</t>
  </si>
  <si>
    <t>2.1.1.1</t>
  </si>
  <si>
    <t>2.1.1.2</t>
  </si>
  <si>
    <t>2.1.1.3</t>
  </si>
  <si>
    <t>2.1.1.4</t>
  </si>
  <si>
    <t>2.1.1.5</t>
  </si>
  <si>
    <t>2.1.1.6</t>
  </si>
  <si>
    <t>2.1.1.7</t>
  </si>
  <si>
    <t>2.1.1.8</t>
  </si>
  <si>
    <t>2.1.1.9</t>
  </si>
  <si>
    <t>2.1.1.10</t>
  </si>
  <si>
    <t>2.1.1.11</t>
  </si>
  <si>
    <t>2.1.1.12</t>
  </si>
  <si>
    <t>2.1.2</t>
  </si>
  <si>
    <t>Урт хугацаат өр төлбөр</t>
  </si>
  <si>
    <t>2.1.2.1</t>
  </si>
  <si>
    <t>2.1.2.2</t>
  </si>
  <si>
    <t>2.1.2.3</t>
  </si>
  <si>
    <t>2.1.2.4</t>
  </si>
  <si>
    <t>2.1.2.5</t>
  </si>
  <si>
    <t>2.1.2.6</t>
  </si>
  <si>
    <t>Урт хугацаат зээл</t>
  </si>
  <si>
    <t>Урт хугацаат өр төлбөрийн дүн</t>
  </si>
  <si>
    <t>Эзэмшигчдийн өмч</t>
  </si>
  <si>
    <t>Өмч:        а) төрийн</t>
  </si>
  <si>
    <t xml:space="preserve">               б) хувийн</t>
  </si>
  <si>
    <t>Өр төлбөрийн нийт дүн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</si>
  <si>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</si>
  <si>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</si>
  <si>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</si>
  <si>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</si>
  <si>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</si>
  <si>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</si>
  <si>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</si>
  <si>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</si>
  <si>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Эзэмшигчдийн өмчийн дүн</t>
  </si>
  <si>
    <t>Үзүүлэлт</t>
  </si>
  <si>
    <t>Нийт ашиг  ( алдагдал )</t>
  </si>
  <si>
    <t>Татвар төлөхийн өмнөх ашиг  ( алдагдал )</t>
  </si>
  <si>
    <t>Тайлант үеийн цэвэр ашиг  ( алдагдал )</t>
  </si>
  <si>
    <t xml:space="preserve">ӨМЧИЙН ӨӨРЧЛӨЛТИЙН ТАЙЛАН </t>
  </si>
  <si>
    <t>Гадаад валютын хөрвүүлэлтийн нөөц</t>
  </si>
  <si>
    <t>Залруулсан үлдэгдэл</t>
  </si>
  <si>
    <t>МӨНГӨН ГҮЙЛГЭЭНИЙ ТАЙЛАН</t>
  </si>
  <si>
    <t>Үндсэн үйл ажиллагааны мөнгөн гүйлгээ</t>
  </si>
  <si>
    <t>Үндсэн үйл ажиллагааны цэвэр мөнгөн гүйлгээний дүн</t>
  </si>
  <si>
    <t>Хөрөнгө оруулалтын үйл ажиллагааны мөнгөн гүйлгээ</t>
  </si>
  <si>
    <t>Хөрөнгө оруулалтын үйл ажиллагааны цэвэр мөнгөн гүйлгээний дүн</t>
  </si>
  <si>
    <t>Санхүүгийн үйл ажиллагааны цэвэр мөнгөн гүйлгээний дүн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</si>
  <si>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</si>
  <si>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</si>
  <si>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</si>
  <si>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бодит байдлын тухай мэдэгдэл</t>
  </si>
  <si>
    <t>2. Санхүүгийн тайланд тусгагдсан бүх тооцоолол үнэн зөв хийгдсэн,</t>
  </si>
  <si>
    <t>3. Аж ахуйн нэгжийн үйл ажиллагааны эдийн засаг, санхүүгийн бүхий л үйл явцыг иж  бүрэн хамарсан,</t>
  </si>
  <si>
    <t>5. Бүх хөрөнгө, авлага, өр төлбөр, орлого, зардлыг Санхүүгийн тайлагналын олон улсын стандартын дагуу</t>
  </si>
  <si>
    <t xml:space="preserve"> үнэн зөв тусгасан, </t>
  </si>
  <si>
    <t xml:space="preserve">6. Энэ тайланд тусгагдсан бүхий л зүйл манай байгууллагын албан ёсны өмчлөлд байдаг бөгөөд орхигдсон </t>
  </si>
  <si>
    <t>зүйл үгүй болно.</t>
  </si>
  <si>
    <t>№</t>
  </si>
  <si>
    <t>Регистрийн дугаар:</t>
  </si>
  <si>
    <t>Сар, өдөр</t>
  </si>
  <si>
    <t>Гарын үсэг</t>
  </si>
  <si>
    <t>Хянаж хүлээн авсан                                                      байгууллагын нэр</t>
  </si>
  <si>
    <t>САНХҮҮГИЙН ТАЙЛАН</t>
  </si>
  <si>
    <t xml:space="preserve">үйл ажиллагааны үр дүн, санхүүгийн байдлыг "Нягтлан бодох бүртгэлийн тухай" хуулийн 17.1 дэх заалтын </t>
  </si>
  <si>
    <t>дагуу үнэн зөв, бүрэн тусгасан болохыг баталж байна. Үүнд:</t>
  </si>
  <si>
    <t xml:space="preserve">1. Бүх ажил гүйлгээ бодитоор гарсан бөгөөд холбогдох анхан шатны баримтыг үндэслэн нягтлан бодох </t>
  </si>
  <si>
    <t>бүртгэл, санхүүгийн тайланд үнэн зөв тусгасан,</t>
  </si>
  <si>
    <t xml:space="preserve">4. Тайлант үеийн үр дүнд өмнөх оны ажил гүйлгээнээс шилжин тусгагдаагүй, мөн тайлант  оны ажил </t>
  </si>
  <si>
    <t>гүйлгээнээс орхигдсон зүйл байхгүй,</t>
  </si>
  <si>
    <t>Биет бус хөрөнгө борлуулсны орлого</t>
  </si>
  <si>
    <t>Бусад зардал</t>
  </si>
  <si>
    <t xml:space="preserve">Хаяг:   </t>
  </si>
  <si>
    <t>Шуудангийн хаяг:</t>
  </si>
  <si>
    <t xml:space="preserve">Утас:                                             </t>
  </si>
  <si>
    <t>Факс:</t>
  </si>
  <si>
    <t>Өмчийн хэлбэр:</t>
  </si>
  <si>
    <t>Төрийн  ...........   хувь</t>
  </si>
  <si>
    <t>САНХҮҮГИЙН БАЙДЛЫН ТАЙЛАН</t>
  </si>
  <si>
    <t>Татвар, НДШ-ийн авлага</t>
  </si>
  <si>
    <t>Бусад санхүүгийн хөрөнгө</t>
  </si>
  <si>
    <t>Бусад эргэлтйин хөрөнгө</t>
  </si>
  <si>
    <t>Борлуулах зорилгоор эзэмшиж буй эргэлтийн бус хөрөнгө /борлуулах бүлэг хөрөнгө/</t>
  </si>
  <si>
    <t>Биологийн хөрөнгө</t>
  </si>
  <si>
    <t>Урт хугацаат хөрөнгө оруулалт</t>
  </si>
  <si>
    <t>Хайгуул ба үнэлгээний хөрөнгө</t>
  </si>
  <si>
    <t>Хойшлогдсон татварын хөрөнгө</t>
  </si>
  <si>
    <t xml:space="preserve">Хөрөнгө оруулалтын зориулалттай үл хөдлөх хөрөнгө </t>
  </si>
  <si>
    <t>Бусад эргэлтйин бус хөрөнгө</t>
  </si>
  <si>
    <t>Богино хугацаат зээл</t>
  </si>
  <si>
    <t>Хүүгийн өглөг</t>
  </si>
  <si>
    <t>Нөөц /өр төлбөр/</t>
  </si>
  <si>
    <t>Бусад богино хугацаат өр төлбөр</t>
  </si>
  <si>
    <t>Борлуулах зорилгоор эзэмшиж буй эргэлтийн бус хөрөнгө /борлуулах бүлэг хөрөнгө/-нд хамаарах өр төлбөр</t>
  </si>
  <si>
    <t>НДШ-ийн өглөг</t>
  </si>
  <si>
    <t>Хойшлогдсон татварын өр</t>
  </si>
  <si>
    <t>Бусад урт хугацаат өр төлбөр</t>
  </si>
  <si>
    <t xml:space="preserve">               в) хувьцаат</t>
  </si>
  <si>
    <t>Хөрөнгийн дахин үнэлгээний нэмэгдэл</t>
  </si>
  <si>
    <t>Эзэмшигчдийн өмчийн бусад  хэсэг</t>
  </si>
  <si>
    <t xml:space="preserve">Хуримтлагдсан ашиг </t>
  </si>
  <si>
    <t>2.3.9</t>
  </si>
  <si>
    <t>2.3.10</t>
  </si>
  <si>
    <t>2.3.11</t>
  </si>
  <si>
    <t>ОРЛОГЫН ДЭЛГЭРЭНГҮЙ ТАЙЛАН</t>
  </si>
  <si>
    <t>Борлуулалтын орлого цэвэр</t>
  </si>
  <si>
    <t>Борлуулалтын өртөг</t>
  </si>
  <si>
    <t xml:space="preserve">  Түрээсийн орлого</t>
  </si>
  <si>
    <t>Хүүгийн орлого</t>
  </si>
  <si>
    <t>Эрхийн шимтгэлийн орлого</t>
  </si>
  <si>
    <t>Бусад орлого</t>
  </si>
  <si>
    <t>Борлуулалт, маркетингийн зардал</t>
  </si>
  <si>
    <t>Ерөнхий ба удирлагын зардал</t>
  </si>
  <si>
    <t>Санхүүгийн зардал</t>
  </si>
  <si>
    <t>Үндсэн хөрөнгө данснаас хассаны олз /гарз/</t>
  </si>
  <si>
    <t>Биет бус хөрөнгө дансаасхассаны олз /гарз/</t>
  </si>
  <si>
    <t>Бусад ашиг /алдагдал/</t>
  </si>
  <si>
    <t>Зогсоосон үйл ажиллагааны татварын дараах ашиг /алдагдал/</t>
  </si>
  <si>
    <t>Гадаад вальютын хөрвүүлэлтийн зөрүү</t>
  </si>
  <si>
    <t>Орлогын нийт дүн</t>
  </si>
  <si>
    <t>Нэгж хувьцаанд ногдох суурь ашиг   ( алдагдал )</t>
  </si>
  <si>
    <t>Бусад олз /гарз/</t>
  </si>
  <si>
    <t>Өмч</t>
  </si>
  <si>
    <t>Эздийн өмчийн бусад хэсэг</t>
  </si>
  <si>
    <t xml:space="preserve">Нийт дүн </t>
  </si>
  <si>
    <t>НББүртгэлийн бодлогын өөрчлөлтийн нөлөө алдааны залруулга</t>
  </si>
  <si>
    <t>Тайлант үеийн цэвэр ашиг /алдагдал/</t>
  </si>
  <si>
    <t>Өмчид гарсан өөрчлөлт</t>
  </si>
  <si>
    <t>Зарласан ногдол ашиг</t>
  </si>
  <si>
    <t>Дахин үнэлгээний нэмэгдлийн хэрэгжсэн дүн</t>
  </si>
  <si>
    <t>Бараа борлуулсан үйлчилгээ үзүүлсний орлого</t>
  </si>
  <si>
    <t>Эрх шимтгэл, хураамж, төлбөрийн орлого</t>
  </si>
  <si>
    <t>Татаас санхүүжилтийн орлого</t>
  </si>
  <si>
    <t>Бусад мөнгөн орлого</t>
  </si>
  <si>
    <t>Даатгалын нөхвөрөөс хүлээн авсан мөнгө</t>
  </si>
  <si>
    <t>Ажиллагчидад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</si>
  <si>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</si>
  <si>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</si>
  <si>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</si>
  <si>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 тээврийн хөлс, сэлбэг хэрэгсэлд төлсөн</t>
  </si>
  <si>
    <t>Даатгалын төлбөрт төлсөн</t>
  </si>
  <si>
    <t>Бусад мөнгөн зарлага</t>
  </si>
  <si>
    <t>Үндсэн хөрөнгө борлуулсны орлого</t>
  </si>
  <si>
    <t>Хөрөнгө оруулалт  борлуулсны орлого</t>
  </si>
  <si>
    <t>Бусад урт хугацаат хөрөнгө борлуулсны орлого</t>
  </si>
  <si>
    <t>Бусдад олгосон зээл,мөнгөн урьдчилгааны буцаан төлөлт</t>
  </si>
  <si>
    <t>Хүлээн авсан хүүгийн орлого</t>
  </si>
  <si>
    <t>Хүлээн авсан ноогдол ашиг</t>
  </si>
  <si>
    <t xml:space="preserve">Үндсэн хөрөнгө олж эзэмшихэд төлсөн </t>
  </si>
  <si>
    <t xml:space="preserve">Биет бус хөрөнгө олж эзэмшихэд төлсөн </t>
  </si>
  <si>
    <t xml:space="preserve">Хөрөнгө оруулалт  олж эзэмшихэд төлсөн </t>
  </si>
  <si>
    <t xml:space="preserve">Бусад урт хугацаат хөрөнгө олж эзэмшихэд төлсөн </t>
  </si>
  <si>
    <t>Бусдад олгосон зээл болон урьдчилгаа</t>
  </si>
  <si>
    <t>Санхүүгийн үйл ажиллагааны цэвэр мөнгөн гүйлгээ</t>
  </si>
  <si>
    <t>3</t>
  </si>
  <si>
    <t>Зээл авсан, өрийн үнэт цаас гаргаснаас хүлээн авсан</t>
  </si>
  <si>
    <t>Хувьцаа болон өмчинй бусад үнэт цааснаас гаргаснаас хүлээн авсан</t>
  </si>
  <si>
    <t>Төрөл бүрийн хандив</t>
  </si>
  <si>
    <t>Санхүүгийн түрээсийн өглөгт төлсөн</t>
  </si>
  <si>
    <t>Төлсөн ноогдол ашиг</t>
  </si>
  <si>
    <t>3.2</t>
  </si>
  <si>
    <t>3.3</t>
  </si>
  <si>
    <t>4</t>
  </si>
  <si>
    <t>5</t>
  </si>
  <si>
    <t>6</t>
  </si>
  <si>
    <t>Мөнгөн орлогын дүн (+)</t>
  </si>
  <si>
    <t>Мөнгө зарлагын дүн ( -)</t>
  </si>
  <si>
    <t>Мөнгөн зарлагын дүн (+)</t>
  </si>
  <si>
    <t>Мөнгөн зарлагын дүн ( -)</t>
  </si>
  <si>
    <t>Хувийн   100  Хувь</t>
  </si>
  <si>
    <t>Татвар төлөхийн дараах ашиг  ( алдагдал )</t>
  </si>
  <si>
    <t>Орлогын татварын зардал</t>
  </si>
  <si>
    <t>Хөрөнгө оруулалт борлуулснаас үүссэн олз /гарз/</t>
  </si>
  <si>
    <t>Хөрөнгө дахин үнэлгээний нэмэглийн зөрүү</t>
  </si>
  <si>
    <t>Ноогдол ашгийн орлого</t>
  </si>
  <si>
    <t>Сангийн сайдын 2012 оны</t>
  </si>
  <si>
    <t>77 дугаар тушаалын</t>
  </si>
  <si>
    <t>2 дугаар хавсралт</t>
  </si>
  <si>
    <t>Мөнгө,түүнтэй адилтгах хөрөнгө</t>
  </si>
  <si>
    <t>1.1.11</t>
  </si>
  <si>
    <t>Татварын өр</t>
  </si>
  <si>
    <t>2.1.1.13</t>
  </si>
  <si>
    <t>ӨР ТӨЛБӨР БА ЭЗЭМШИГЧДИЙН ӨМЧИЙН ДҮН</t>
  </si>
  <si>
    <t>ӨР ТӨЛБӨР БА ЭЗЭМШИГЧДИЙН ӨМЧ</t>
  </si>
  <si>
    <t xml:space="preserve">  Бусад дэлгэрэнгүй орлого</t>
  </si>
  <si>
    <t>Нэмж төлөгдсөн хувьцаа</t>
  </si>
  <si>
    <t>Гадаад валют хөрвүүлэлтйн нөөц</t>
  </si>
  <si>
    <t>Бусад дэлгэрэнгүй орлого</t>
  </si>
  <si>
    <t>Буцаан авсан албан татвар</t>
  </si>
  <si>
    <t>Хүүний төлбөрт төлсөн</t>
  </si>
  <si>
    <t>Татварын байгууллагад төлсөн</t>
  </si>
  <si>
    <t>Зээл, өрийн үнэт цаас төлбөрт төлсөн мөнгө</t>
  </si>
  <si>
    <t>Хувьцаа буцаан худалдаж авсахад төлсөн</t>
  </si>
  <si>
    <t>Тайлант үеийн дүн</t>
  </si>
  <si>
    <t>Бусад</t>
  </si>
  <si>
    <t>Гадаад валютын ханшийн зөрүүний олз /гарз/</t>
  </si>
  <si>
    <t>4.2</t>
  </si>
  <si>
    <t xml:space="preserve">         Валютын ханшийн зөрүү</t>
  </si>
  <si>
    <t>Нягтлан бодогч                                              ( . . . . . . . . . . . .  )</t>
  </si>
  <si>
    <t>2021 оны санхүүгийн тайлангийн</t>
  </si>
  <si>
    <t>"ЛЮКС ЗАНАДУ ГРУПП"  ХК -ИЙН</t>
  </si>
  <si>
    <t>"ЛЮКС ЗАНАДУ ГРУПП"  ХК</t>
  </si>
  <si>
    <t>Захирал Б овогтой Сугарсүрэн, нягтлан бодогч  . . . .  овогтой  . . . .  бид манай  аж ахуйн</t>
  </si>
  <si>
    <t>Захирал                                                             ( Б.Сугарсүрэн )</t>
  </si>
  <si>
    <t>2021 оны 12-р сарын 31-ний үлдэгдэл</t>
  </si>
  <si>
    <t>2022 оны 12-р сарын 31 өдөр</t>
  </si>
  <si>
    <t>2022 оны 12-р сарын 31-ний үлдэгдэл</t>
  </si>
  <si>
    <t>2023 ОНЫ ХАГАС ЖИЛИЙН</t>
  </si>
  <si>
    <t>2023 оны 06-р сарын 30-ны өдөр</t>
  </si>
  <si>
    <t>нэгжийн 2023 оны 06-р сарын 30-ны өдрөөр тасалбар болгон гаргасан санхүүгийн тайланд тайлант хугацааны</t>
  </si>
  <si>
    <t>2023 оны 06-р сарын 30 өдөр</t>
  </si>
  <si>
    <t>2023 оны 06-р сарын 30-ны үлдэгдэл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</si>
</sst>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₮&quot;#,##0_);\(&quot;₮&quot;#,##0\)"/>
    <numFmt numFmtId="165" formatCode="&quot;₮&quot;#,##0_);[Red]\(&quot;₮&quot;#,##0\)"/>
    <numFmt numFmtId="166" formatCode="&quot;₮&quot;#,##0.00_);\(&quot;₮&quot;#,##0.00\)"/>
    <numFmt numFmtId="167" formatCode="&quot;₮&quot;#,##0.00_);[Red]\(&quot;₮&quot;#,##0.00\)"/>
    <numFmt numFmtId="168" formatCode="_(&quot;₮&quot;* #,##0_);_(&quot;₮&quot;* \(#,##0\);_(&quot;₮&quot;* &quot;-&quot;_);_(@_)"/>
    <numFmt numFmtId="169" formatCode="_(&quot;₮&quot;* #,##0.00_);_(&quot;₮&quot;* \(#,##0.00\);_(&quot;₮&quot;* &quot;-&quot;??_);_(@_)"/>
    <numFmt numFmtId="170" formatCode="&quot;₮&quot;\ #,##0;\-&quot;₮&quot;\ #,##0"/>
    <numFmt numFmtId="171" formatCode="&quot;₮&quot;\ #,##0;[Red]\-&quot;₮&quot;\ #,##0"/>
    <numFmt numFmtId="172" formatCode="&quot;₮&quot;\ #,##0.00;\-&quot;₮&quot;\ #,##0.00"/>
    <numFmt numFmtId="173" formatCode="&quot;₮&quot;\ #,##0.00;[Red]\-&quot;₮&quot;\ #,##0.00"/>
    <numFmt numFmtId="174" formatCode="_-&quot;₮&quot;\ * #,##0_-;\-&quot;₮&quot;\ * #,##0_-;_-&quot;₮&quot;\ * &quot;-&quot;_-;_-@_-"/>
    <numFmt numFmtId="175" formatCode="_-* #,##0_-;\-* #,##0_-;_-* &quot;-&quot;_-;_-@_-"/>
    <numFmt numFmtId="176" formatCode="_-&quot;₮&quot;\ * #,##0.00_-;\-&quot;₮&quot;\ * #,##0.00_-;_-&quot;₮&quot;\ * &quot;-&quot;??_-;_-@_-"/>
    <numFmt numFmtId="177" formatCode="_-* #,##0.00_-;\-* #,##0.00_-;_-* &quot;-&quot;??_-;_-@_-"/>
    <numFmt numFmtId="178" formatCode="#,##0&quot;₮&quot;;\-#,##0&quot;₮&quot;"/>
    <numFmt numFmtId="179" formatCode="#,##0&quot;₮&quot;;[Red]\-#,##0&quot;₮&quot;"/>
    <numFmt numFmtId="180" formatCode="#,##0.00&quot;₮&quot;;\-#,##0.00&quot;₮&quot;"/>
    <numFmt numFmtId="181" formatCode="#,##0.00&quot;₮&quot;;[Red]\-#,##0.00&quot;₮&quot;"/>
    <numFmt numFmtId="182" formatCode="_-* #,##0&quot;₮&quot;_-;\-* #,##0&quot;₮&quot;_-;_-* &quot;-&quot;&quot;₮&quot;_-;_-@_-"/>
    <numFmt numFmtId="183" formatCode="_-* #,##0_₮_-;\-* #,##0_₮_-;_-* &quot;-&quot;_₮_-;_-@_-"/>
    <numFmt numFmtId="184" formatCode="_-* #,##0.00&quot;₮&quot;_-;\-* #,##0.00&quot;₮&quot;_-;_-* &quot;-&quot;??&quot;₮&quot;_-;_-@_-"/>
    <numFmt numFmtId="185" formatCode="_-* #,##0.00_₮_-;\-* #,##0.00_₮_-;_-* &quot;-&quot;??_₮_-;_-@_-"/>
    <numFmt numFmtId="186" formatCode="0.0"/>
    <numFmt numFmtId="187" formatCode="m/d/yy"/>
    <numFmt numFmtId="188" formatCode="_(* #,##0.0_);_(* \(#,##0.0\);_(* &quot;-&quot;??_);_(@_)"/>
    <numFmt numFmtId="189" formatCode="_(* #,##0_);_(* \(#,##0\);_(* &quot;-&quot;??_);_(@_)"/>
    <numFmt numFmtId="190" formatCode="[$-409]d\-mmm\-yy;@"/>
    <numFmt numFmtId="191" formatCode="_(* #,##0.0_);_(* \(#,##0.0\);_(* &quot;-&quot;?_);_(@_)"/>
    <numFmt numFmtId="192" formatCode="."/>
    <numFmt numFmtId="193" formatCode="0.000"/>
    <numFmt numFmtId="194" formatCode="[$-409]dddd\,\ mmmm\ dd\,\ yyyy"/>
    <numFmt numFmtId="195" formatCode="_(* #,##0.000_);_(* \(#,##0.00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#,##0.000000000"/>
    <numFmt numFmtId="200" formatCode="#,##0.0000"/>
    <numFmt numFmtId="201" formatCode="#,##0.00000000"/>
    <numFmt numFmtId="202" formatCode="#,##0.0000000"/>
    <numFmt numFmtId="203" formatCode="#,##0.000000"/>
    <numFmt numFmtId="204" formatCode="#,##0.00000"/>
    <numFmt numFmtId="205" formatCode="#,##0.0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-* #,##0.0_-;\-* #,##0.0_-;_-* &quot;-&quot;?_-;_-@_-"/>
    <numFmt numFmtId="211" formatCode="_-[$₮-450]\ * #,##0.00_-;\-[$₮-450]\ * #,##0.00_-;_-[$₮-450]\ * &quot;-&quot;??_-;_-@_-"/>
    <numFmt numFmtId="212" formatCode="_(* #,##0.0_);_(* \(#,##0.0\);_(* &quot;-&quot;_);_(@_)"/>
    <numFmt numFmtId="213" formatCode="_(* #,##0.00_);_(* \(#,##0.00\);_(* &quot;-&quot;_);_(@_)"/>
    <numFmt numFmtId="214" formatCode="#,##0.00000000000000000"/>
    <numFmt numFmtId="215" formatCode="#,##0.0"/>
  </numFmts>
  <fonts count="56">
    <font>
      <sz val="10"/>
      <name val="Arial"/>
      <family val="0"/>
    </font>
    <font>
      <sz val="8"/>
      <name val="Arial"/>
      <family val="2"/>
    </font>
    <font>
      <sz val="9"/>
      <name val="Times New Roman Mon"/>
      <family val="1"/>
    </font>
    <font>
      <sz val="8"/>
      <name val="Times New Roman Mon"/>
      <family val="1"/>
    </font>
    <font>
      <b/>
      <sz val="18"/>
      <name val="Times New Roman Mon"/>
      <family val="1"/>
    </font>
    <font>
      <b/>
      <sz val="12"/>
      <name val="Times New Roman Mon"/>
      <family val="1"/>
    </font>
    <font>
      <sz val="12"/>
      <name val="Times New Roman Mon"/>
      <family val="1"/>
    </font>
    <font>
      <b/>
      <sz val="8"/>
      <name val="Times New Roman Mon"/>
      <family val="1"/>
    </font>
    <font>
      <b/>
      <sz val="9"/>
      <name val="Times New Roman Mon"/>
      <family val="1"/>
    </font>
    <font>
      <sz val="10"/>
      <name val="Times New Roman Mon"/>
      <family val="1"/>
    </font>
    <font>
      <b/>
      <sz val="10"/>
      <name val="Times New Roman Mon"/>
      <family val="1"/>
    </font>
    <font>
      <sz val="11"/>
      <name val="Times New Roman Mon"/>
      <family val="1"/>
    </font>
    <font>
      <b/>
      <u val="single"/>
      <sz val="10"/>
      <name val="Times New Roman Mon"/>
      <family val="1"/>
    </font>
    <font>
      <b/>
      <sz val="50"/>
      <color indexed="9"/>
      <name val="Times New Roman Mon"/>
      <family val="1"/>
    </font>
    <font>
      <sz val="15"/>
      <name val="Times New Roman Mon"/>
      <family val="1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9"/>
      <name val="Tahoma"/>
      <family val="2"/>
    </font>
    <font>
      <sz val="8"/>
      <name val="Tahoma"/>
      <family val="2"/>
    </font>
    <font>
      <b/>
      <sz val="17"/>
      <name val="Times New Roman Mo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0"/>
      <name val="Lucida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9F6000"/>
      <name val="Lucida San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14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43" fontId="3" fillId="0" borderId="0" xfId="0" applyNumberFormat="1" applyFont="1" applyFill="1" applyAlignment="1">
      <alignment/>
    </xf>
    <xf numFmtId="185" fontId="3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8" fillId="0" borderId="1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43" fontId="3" fillId="0" borderId="0" xfId="42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9" fillId="0" borderId="0" xfId="0" applyFont="1" applyAlignment="1">
      <alignment horizontal="right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13" fillId="33" borderId="0" xfId="0" applyFont="1" applyFill="1" applyAlignment="1">
      <alignment horizontal="center" vertical="center" wrapText="1"/>
    </xf>
    <xf numFmtId="0" fontId="14" fillId="0" borderId="0" xfId="0" applyFont="1" applyAlignment="1">
      <alignment/>
    </xf>
    <xf numFmtId="0" fontId="10" fillId="0" borderId="12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2" fillId="0" borderId="1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2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16" fillId="0" borderId="0" xfId="0" applyFont="1" applyAlignment="1">
      <alignment/>
    </xf>
    <xf numFmtId="0" fontId="8" fillId="0" borderId="11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8" fillId="0" borderId="20" xfId="0" applyFont="1" applyFill="1" applyBorder="1" applyAlignment="1">
      <alignment horizontal="left"/>
    </xf>
    <xf numFmtId="0" fontId="2" fillId="0" borderId="25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8" fillId="0" borderId="26" xfId="0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8" fillId="0" borderId="24" xfId="0" applyFont="1" applyFill="1" applyBorder="1" applyAlignment="1">
      <alignment/>
    </xf>
    <xf numFmtId="0" fontId="10" fillId="0" borderId="26" xfId="0" applyFont="1" applyFill="1" applyBorder="1" applyAlignment="1">
      <alignment horizontal="left" shrinkToFit="1"/>
    </xf>
    <xf numFmtId="43" fontId="10" fillId="0" borderId="26" xfId="42" applyFont="1" applyFill="1" applyBorder="1" applyAlignment="1">
      <alignment horizontal="center"/>
    </xf>
    <xf numFmtId="43" fontId="10" fillId="0" borderId="27" xfId="42" applyFont="1" applyFill="1" applyBorder="1" applyAlignment="1">
      <alignment horizontal="center"/>
    </xf>
    <xf numFmtId="4" fontId="17" fillId="0" borderId="0" xfId="0" applyNumberFormat="1" applyFont="1" applyFill="1" applyBorder="1" applyAlignment="1" applyProtection="1">
      <alignment vertical="center"/>
      <protection/>
    </xf>
    <xf numFmtId="43" fontId="3" fillId="0" borderId="0" xfId="0" applyNumberFormat="1" applyFont="1" applyFill="1" applyBorder="1" applyAlignment="1">
      <alignment/>
    </xf>
    <xf numFmtId="4" fontId="17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3" fontId="3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43" fontId="7" fillId="0" borderId="0" xfId="0" applyNumberFormat="1" applyFont="1" applyFill="1" applyAlignment="1">
      <alignment/>
    </xf>
    <xf numFmtId="0" fontId="8" fillId="0" borderId="12" xfId="0" applyFont="1" applyFill="1" applyBorder="1" applyAlignment="1">
      <alignment/>
    </xf>
    <xf numFmtId="0" fontId="8" fillId="0" borderId="10" xfId="0" applyFont="1" applyFill="1" applyBorder="1" applyAlignment="1">
      <alignment horizontal="left" shrinkToFit="1"/>
    </xf>
    <xf numFmtId="0" fontId="55" fillId="0" borderId="0" xfId="0" applyFont="1" applyAlignment="1">
      <alignment/>
    </xf>
    <xf numFmtId="4" fontId="3" fillId="0" borderId="0" xfId="0" applyNumberFormat="1" applyFont="1" applyFill="1" applyAlignment="1">
      <alignment/>
    </xf>
    <xf numFmtId="200" fontId="3" fillId="0" borderId="0" xfId="0" applyNumberFormat="1" applyFont="1" applyFill="1" applyAlignment="1">
      <alignment/>
    </xf>
    <xf numFmtId="43" fontId="3" fillId="0" borderId="0" xfId="42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177" fontId="3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 vertical="center" wrapText="1" shrinkToFit="1"/>
    </xf>
    <xf numFmtId="43" fontId="8" fillId="0" borderId="10" xfId="42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43" fontId="9" fillId="0" borderId="10" xfId="45" applyFont="1" applyFill="1" applyBorder="1" applyAlignment="1">
      <alignment/>
    </xf>
    <xf numFmtId="4" fontId="18" fillId="0" borderId="19" xfId="0" applyNumberFormat="1" applyFont="1" applyBorder="1" applyAlignment="1">
      <alignment horizontal="right" vertical="center" wrapText="1"/>
    </xf>
    <xf numFmtId="43" fontId="9" fillId="0" borderId="10" xfId="45" applyFont="1" applyFill="1" applyBorder="1" applyAlignment="1">
      <alignment horizontal="right"/>
    </xf>
    <xf numFmtId="43" fontId="9" fillId="0" borderId="11" xfId="45" applyFont="1" applyFill="1" applyBorder="1" applyAlignment="1">
      <alignment/>
    </xf>
    <xf numFmtId="43" fontId="10" fillId="0" borderId="27" xfId="45" applyFont="1" applyFill="1" applyBorder="1" applyAlignment="1">
      <alignment/>
    </xf>
    <xf numFmtId="43" fontId="10" fillId="0" borderId="20" xfId="45" applyFont="1" applyFill="1" applyBorder="1" applyAlignment="1">
      <alignment horizontal="center"/>
    </xf>
    <xf numFmtId="4" fontId="9" fillId="0" borderId="10" xfId="0" applyNumberFormat="1" applyFont="1" applyBorder="1" applyAlignment="1">
      <alignment/>
    </xf>
    <xf numFmtId="4" fontId="16" fillId="0" borderId="10" xfId="0" applyNumberFormat="1" applyFont="1" applyBorder="1" applyAlignment="1">
      <alignment vertical="center"/>
    </xf>
    <xf numFmtId="43" fontId="16" fillId="0" borderId="10" xfId="45" applyFont="1" applyFill="1" applyBorder="1" applyAlignment="1">
      <alignment horizontal="center"/>
    </xf>
    <xf numFmtId="43" fontId="16" fillId="0" borderId="10" xfId="45" applyFont="1" applyFill="1" applyBorder="1" applyAlignment="1">
      <alignment/>
    </xf>
    <xf numFmtId="4" fontId="16" fillId="0" borderId="10" xfId="0" applyNumberFormat="1" applyFont="1" applyBorder="1" applyAlignment="1">
      <alignment vertical="center" wrapText="1"/>
    </xf>
    <xf numFmtId="43" fontId="9" fillId="0" borderId="10" xfId="45" applyFont="1" applyFill="1" applyBorder="1" applyAlignment="1">
      <alignment horizontal="center"/>
    </xf>
    <xf numFmtId="43" fontId="10" fillId="0" borderId="28" xfId="45" applyFont="1" applyFill="1" applyBorder="1" applyAlignment="1">
      <alignment horizontal="center"/>
    </xf>
    <xf numFmtId="43" fontId="9" fillId="0" borderId="20" xfId="45" applyFont="1" applyFill="1" applyBorder="1" applyAlignment="1">
      <alignment/>
    </xf>
    <xf numFmtId="43" fontId="18" fillId="0" borderId="19" xfId="45" applyFont="1" applyFill="1" applyBorder="1" applyAlignment="1" applyProtection="1">
      <alignment horizontal="center" vertical="center" wrapText="1"/>
      <protection/>
    </xf>
    <xf numFmtId="43" fontId="10" fillId="0" borderId="26" xfId="45" applyFont="1" applyFill="1" applyBorder="1" applyAlignment="1">
      <alignment/>
    </xf>
    <xf numFmtId="43" fontId="9" fillId="0" borderId="18" xfId="45" applyFont="1" applyFill="1" applyBorder="1" applyAlignment="1">
      <alignment horizontal="center"/>
    </xf>
    <xf numFmtId="43" fontId="9" fillId="0" borderId="20" xfId="45" applyFont="1" applyFill="1" applyBorder="1" applyAlignment="1">
      <alignment horizontal="center"/>
    </xf>
    <xf numFmtId="43" fontId="9" fillId="0" borderId="12" xfId="45" applyFont="1" applyFill="1" applyBorder="1" applyAlignment="1">
      <alignment horizontal="center"/>
    </xf>
    <xf numFmtId="43" fontId="10" fillId="0" borderId="11" xfId="45" applyFont="1" applyFill="1" applyBorder="1" applyAlignment="1">
      <alignment/>
    </xf>
    <xf numFmtId="43" fontId="9" fillId="0" borderId="29" xfId="45" applyFont="1" applyFill="1" applyBorder="1" applyAlignment="1">
      <alignment horizontal="center"/>
    </xf>
    <xf numFmtId="43" fontId="18" fillId="0" borderId="19" xfId="45" applyFont="1" applyFill="1" applyBorder="1" applyAlignment="1" applyProtection="1">
      <alignment horizontal="right" vertical="center" wrapText="1"/>
      <protection/>
    </xf>
    <xf numFmtId="43" fontId="9" fillId="0" borderId="11" xfId="45" applyFont="1" applyFill="1" applyBorder="1" applyAlignment="1">
      <alignment horizontal="right"/>
    </xf>
    <xf numFmtId="43" fontId="8" fillId="0" borderId="10" xfId="45" applyFont="1" applyFill="1" applyBorder="1" applyAlignment="1">
      <alignment horizontal="right" vertical="center"/>
    </xf>
    <xf numFmtId="43" fontId="2" fillId="0" borderId="10" xfId="45" applyFont="1" applyFill="1" applyBorder="1" applyAlignment="1">
      <alignment horizontal="right" vertical="center"/>
    </xf>
    <xf numFmtId="0" fontId="8" fillId="0" borderId="28" xfId="0" applyFont="1" applyBorder="1" applyAlignment="1">
      <alignment horizontal="left" vertical="center" wrapText="1"/>
    </xf>
    <xf numFmtId="43" fontId="8" fillId="0" borderId="28" xfId="45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3" fontId="7" fillId="0" borderId="20" xfId="45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3" fontId="7" fillId="0" borderId="10" xfId="45" applyFont="1" applyFill="1" applyBorder="1" applyAlignment="1">
      <alignment horizontal="left" vertical="center"/>
    </xf>
    <xf numFmtId="43" fontId="7" fillId="0" borderId="20" xfId="0" applyNumberFormat="1" applyFont="1" applyBorder="1" applyAlignment="1">
      <alignment horizontal="left" vertical="center"/>
    </xf>
    <xf numFmtId="43" fontId="7" fillId="0" borderId="28" xfId="0" applyNumberFormat="1" applyFont="1" applyBorder="1" applyAlignment="1">
      <alignment horizontal="left" vertical="center"/>
    </xf>
    <xf numFmtId="43" fontId="2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3" fontId="2" fillId="0" borderId="11" xfId="45" applyFont="1" applyFill="1" applyBorder="1" applyAlignment="1">
      <alignment/>
    </xf>
    <xf numFmtId="43" fontId="8" fillId="0" borderId="11" xfId="45" applyFont="1" applyFill="1" applyBorder="1" applyAlignment="1">
      <alignment/>
    </xf>
    <xf numFmtId="43" fontId="2" fillId="0" borderId="10" xfId="45" applyFont="1" applyFill="1" applyBorder="1" applyAlignment="1">
      <alignment/>
    </xf>
    <xf numFmtId="43" fontId="2" fillId="0" borderId="10" xfId="45" applyFont="1" applyFill="1" applyBorder="1" applyAlignment="1">
      <alignment horizontal="center"/>
    </xf>
    <xf numFmtId="43" fontId="2" fillId="0" borderId="20" xfId="45" applyFont="1" applyFill="1" applyBorder="1" applyAlignment="1">
      <alignment horizontal="center"/>
    </xf>
    <xf numFmtId="43" fontId="8" fillId="0" borderId="20" xfId="45" applyFont="1" applyFill="1" applyBorder="1" applyAlignment="1">
      <alignment horizontal="center"/>
    </xf>
    <xf numFmtId="43" fontId="7" fillId="0" borderId="28" xfId="0" applyNumberFormat="1" applyFont="1" applyBorder="1" applyAlignment="1">
      <alignment horizontal="left" vertical="center"/>
    </xf>
    <xf numFmtId="43" fontId="7" fillId="0" borderId="20" xfId="45" applyFont="1" applyFill="1" applyBorder="1" applyAlignment="1">
      <alignment horizontal="left" vertical="center"/>
    </xf>
    <xf numFmtId="43" fontId="2" fillId="0" borderId="28" xfId="45" applyFont="1" applyFill="1" applyBorder="1" applyAlignment="1">
      <alignment horizontal="left" vertical="center" wrapText="1"/>
    </xf>
    <xf numFmtId="43" fontId="2" fillId="0" borderId="28" xfId="45" applyFont="1" applyFill="1" applyBorder="1" applyAlignment="1">
      <alignment horizontal="left" vertical="center"/>
    </xf>
    <xf numFmtId="43" fontId="3" fillId="0" borderId="28" xfId="45" applyFont="1" applyFill="1" applyBorder="1" applyAlignment="1">
      <alignment horizontal="left" vertical="center"/>
    </xf>
    <xf numFmtId="43" fontId="2" fillId="0" borderId="20" xfId="45" applyFont="1" applyFill="1" applyBorder="1" applyAlignment="1">
      <alignment horizontal="left" vertical="center"/>
    </xf>
    <xf numFmtId="43" fontId="3" fillId="0" borderId="28" xfId="0" applyNumberFormat="1" applyFont="1" applyFill="1" applyBorder="1" applyAlignment="1">
      <alignment horizontal="left" vertical="center"/>
    </xf>
    <xf numFmtId="43" fontId="3" fillId="0" borderId="20" xfId="45" applyFont="1" applyFill="1" applyBorder="1" applyAlignment="1">
      <alignment horizontal="left" vertical="center"/>
    </xf>
    <xf numFmtId="43" fontId="2" fillId="0" borderId="10" xfId="45" applyFont="1" applyFill="1" applyBorder="1" applyAlignment="1">
      <alignment horizontal="left" vertical="center"/>
    </xf>
    <xf numFmtId="43" fontId="3" fillId="0" borderId="10" xfId="45" applyFont="1" applyFill="1" applyBorder="1" applyAlignment="1">
      <alignment horizontal="left" vertical="center"/>
    </xf>
    <xf numFmtId="43" fontId="2" fillId="0" borderId="20" xfId="0" applyNumberFormat="1" applyFont="1" applyBorder="1" applyAlignment="1">
      <alignment horizontal="left" vertical="center"/>
    </xf>
    <xf numFmtId="43" fontId="3" fillId="0" borderId="20" xfId="0" applyNumberFormat="1" applyFont="1" applyBorder="1" applyAlignment="1">
      <alignment horizontal="left" vertical="center"/>
    </xf>
    <xf numFmtId="43" fontId="2" fillId="0" borderId="28" xfId="0" applyNumberFormat="1" applyFont="1" applyBorder="1" applyAlignment="1">
      <alignment horizontal="left" vertical="center"/>
    </xf>
    <xf numFmtId="43" fontId="3" fillId="0" borderId="28" xfId="0" applyNumberFormat="1" applyFont="1" applyBorder="1" applyAlignment="1">
      <alignment horizontal="left" vertical="center"/>
    </xf>
    <xf numFmtId="43" fontId="2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19" fillId="0" borderId="0" xfId="0" applyNumberFormat="1" applyFont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22" xfId="0" applyFont="1" applyBorder="1" applyAlignment="1">
      <alignment horizontal="center" vertical="center" wrapText="1"/>
    </xf>
    <xf numFmtId="43" fontId="10" fillId="0" borderId="12" xfId="42" applyFont="1" applyBorder="1" applyAlignment="1">
      <alignment horizontal="center" vertical="center" wrapText="1"/>
    </xf>
    <xf numFmtId="43" fontId="10" fillId="0" borderId="30" xfId="42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Currency [0]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1"/>
  <sheetViews>
    <sheetView tabSelected="1" zoomScalePageLayoutView="0" workbookViewId="0" topLeftCell="A1">
      <selection activeCell="S23" sqref="S23"/>
    </sheetView>
  </sheetViews>
  <sheetFormatPr defaultColWidth="9.140625" defaultRowHeight="12.75"/>
  <cols>
    <col min="1" max="1" width="1.28515625" style="10" customWidth="1"/>
    <col min="2" max="2" width="5.140625" style="10" customWidth="1"/>
    <col min="3" max="3" width="9.7109375" style="10" customWidth="1"/>
    <col min="4" max="4" width="4.140625" style="10" customWidth="1"/>
    <col min="5" max="5" width="0.5625" style="10" customWidth="1"/>
    <col min="6" max="6" width="2.8515625" style="10" customWidth="1"/>
    <col min="7" max="11" width="3.7109375" style="10" customWidth="1"/>
    <col min="12" max="12" width="3.140625" style="10" customWidth="1"/>
    <col min="13" max="13" width="0.5625" style="10" customWidth="1"/>
    <col min="14" max="16" width="9.140625" style="10" customWidth="1"/>
    <col min="17" max="17" width="14.421875" style="10" customWidth="1"/>
    <col min="18" max="18" width="1.1484375" style="10" customWidth="1"/>
    <col min="19" max="16384" width="9.140625" style="10" customWidth="1"/>
  </cols>
  <sheetData>
    <row r="2" ht="12.75">
      <c r="Q2" s="29" t="s">
        <v>222</v>
      </c>
    </row>
    <row r="3" ht="12.75">
      <c r="Q3" s="29" t="s">
        <v>223</v>
      </c>
    </row>
    <row r="4" ht="12.75">
      <c r="Q4" s="29" t="s">
        <v>224</v>
      </c>
    </row>
    <row r="9" spans="5:13" ht="3" customHeight="1">
      <c r="E9" s="30"/>
      <c r="F9" s="31"/>
      <c r="G9" s="32"/>
      <c r="H9" s="32"/>
      <c r="I9" s="32"/>
      <c r="J9" s="32"/>
      <c r="K9" s="32"/>
      <c r="L9" s="30"/>
      <c r="M9" s="31"/>
    </row>
    <row r="10" spans="1:13" ht="15">
      <c r="A10" s="11" t="s">
        <v>106</v>
      </c>
      <c r="E10" s="33"/>
      <c r="F10" s="34">
        <v>2</v>
      </c>
      <c r="G10" s="35">
        <v>0</v>
      </c>
      <c r="H10" s="35">
        <v>5</v>
      </c>
      <c r="I10" s="35">
        <v>0</v>
      </c>
      <c r="J10" s="35">
        <v>1</v>
      </c>
      <c r="K10" s="35">
        <v>5</v>
      </c>
      <c r="L10" s="36">
        <v>3</v>
      </c>
      <c r="M10" s="37"/>
    </row>
    <row r="11" spans="5:13" ht="3" customHeight="1">
      <c r="E11" s="38"/>
      <c r="F11" s="39">
        <v>5</v>
      </c>
      <c r="G11" s="40"/>
      <c r="H11" s="40"/>
      <c r="I11" s="40"/>
      <c r="J11" s="40"/>
      <c r="K11" s="40"/>
      <c r="L11" s="38"/>
      <c r="M11" s="39"/>
    </row>
    <row r="13" spans="1:17" ht="12.75">
      <c r="A13" s="10" t="s">
        <v>119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</row>
    <row r="14" ht="12.75">
      <c r="A14" s="10" t="s">
        <v>120</v>
      </c>
    </row>
    <row r="15" spans="1:16" ht="12.75">
      <c r="A15" s="10" t="s">
        <v>121</v>
      </c>
      <c r="C15" s="174"/>
      <c r="D15" s="174"/>
      <c r="E15" s="174"/>
      <c r="F15" s="174"/>
      <c r="G15" s="174"/>
      <c r="K15" s="173" t="s">
        <v>122</v>
      </c>
      <c r="L15" s="173"/>
      <c r="M15" s="173"/>
      <c r="N15" s="173"/>
      <c r="O15" s="174"/>
      <c r="P15" s="174"/>
    </row>
    <row r="17" spans="1:14" ht="12.75">
      <c r="A17" s="10" t="s">
        <v>123</v>
      </c>
      <c r="F17" s="10" t="s">
        <v>124</v>
      </c>
      <c r="N17" s="10" t="s">
        <v>216</v>
      </c>
    </row>
    <row r="19" ht="54.75" customHeight="1">
      <c r="C19" s="41" t="s">
        <v>5</v>
      </c>
    </row>
    <row r="26" spans="1:18" ht="12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</row>
    <row r="27" spans="1:18" ht="21.75">
      <c r="A27" s="171" t="s">
        <v>247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</row>
    <row r="28" spans="1:18" ht="22.5">
      <c r="A28" s="170" t="s">
        <v>254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</row>
    <row r="29" spans="1:18" ht="22.5">
      <c r="A29" s="170" t="s">
        <v>110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</row>
    <row r="31" spans="1:18" ht="12.7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</row>
    <row r="34" s="42" customFormat="1" ht="23.25" customHeight="1"/>
    <row r="47" spans="1:17" s="45" customFormat="1" ht="36" customHeight="1">
      <c r="A47" s="43"/>
      <c r="B47" s="176" t="s">
        <v>109</v>
      </c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44"/>
      <c r="N47" s="177" t="s">
        <v>107</v>
      </c>
      <c r="O47" s="178"/>
      <c r="P47" s="177" t="s">
        <v>108</v>
      </c>
      <c r="Q47" s="178"/>
    </row>
    <row r="48" spans="1:17" s="48" customFormat="1" ht="20.25" customHeight="1">
      <c r="A48" s="46"/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47"/>
      <c r="N48" s="168"/>
      <c r="O48" s="169"/>
      <c r="P48" s="168"/>
      <c r="Q48" s="169"/>
    </row>
    <row r="49" spans="1:17" s="48" customFormat="1" ht="20.25" customHeight="1">
      <c r="A49" s="46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47"/>
      <c r="N49" s="168"/>
      <c r="O49" s="169"/>
      <c r="P49" s="168"/>
      <c r="Q49" s="169"/>
    </row>
    <row r="50" spans="1:17" s="48" customFormat="1" ht="20.25" customHeight="1">
      <c r="A50" s="46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47"/>
      <c r="N50" s="168"/>
      <c r="O50" s="169"/>
      <c r="P50" s="168"/>
      <c r="Q50" s="169"/>
    </row>
    <row r="51" spans="1:17" s="48" customFormat="1" ht="20.25" customHeight="1">
      <c r="A51" s="46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49"/>
      <c r="N51" s="168"/>
      <c r="O51" s="169"/>
      <c r="P51" s="168"/>
      <c r="Q51" s="169"/>
    </row>
  </sheetData>
  <sheetProtection/>
  <mergeCells count="22">
    <mergeCell ref="C13:Q13"/>
    <mergeCell ref="B49:L49"/>
    <mergeCell ref="B47:L47"/>
    <mergeCell ref="N47:O47"/>
    <mergeCell ref="P47:Q47"/>
    <mergeCell ref="A28:R28"/>
    <mergeCell ref="N50:O50"/>
    <mergeCell ref="P50:Q50"/>
    <mergeCell ref="B48:L48"/>
    <mergeCell ref="K15:N15"/>
    <mergeCell ref="O15:P15"/>
    <mergeCell ref="C15:G15"/>
    <mergeCell ref="N51:O51"/>
    <mergeCell ref="P51:Q51"/>
    <mergeCell ref="A29:R29"/>
    <mergeCell ref="A27:R27"/>
    <mergeCell ref="B50:L50"/>
    <mergeCell ref="B51:L51"/>
    <mergeCell ref="N48:O48"/>
    <mergeCell ref="P48:Q48"/>
    <mergeCell ref="N49:O49"/>
    <mergeCell ref="P49:Q49"/>
  </mergeCells>
  <printOptions/>
  <pageMargins left="0.6299212598425197" right="0" top="0.35433070866141736" bottom="0.15748031496062992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R35"/>
  <sheetViews>
    <sheetView zoomScalePageLayoutView="0" workbookViewId="0" topLeftCell="A10">
      <selection activeCell="A18" sqref="A18"/>
    </sheetView>
  </sheetViews>
  <sheetFormatPr defaultColWidth="9.140625" defaultRowHeight="12.75"/>
  <cols>
    <col min="1" max="16384" width="9.140625" style="10" customWidth="1"/>
  </cols>
  <sheetData>
    <row r="7" spans="1:18" ht="27" customHeight="1">
      <c r="A7" s="180" t="s">
        <v>248</v>
      </c>
      <c r="B7" s="180"/>
      <c r="C7" s="180"/>
      <c r="D7" s="180"/>
      <c r="E7" s="180"/>
      <c r="F7" s="180"/>
      <c r="G7" s="180"/>
      <c r="H7" s="180"/>
      <c r="I7" s="180"/>
      <c r="J7" s="180"/>
      <c r="K7" s="64"/>
      <c r="L7" s="64"/>
      <c r="M7" s="64"/>
      <c r="N7" s="64"/>
      <c r="O7" s="64"/>
      <c r="P7" s="64"/>
      <c r="Q7" s="64"/>
      <c r="R7" s="64"/>
    </row>
    <row r="8" spans="1:10" ht="27" customHeight="1">
      <c r="A8" s="179" t="s">
        <v>246</v>
      </c>
      <c r="B8" s="179"/>
      <c r="C8" s="179"/>
      <c r="D8" s="179"/>
      <c r="E8" s="179"/>
      <c r="F8" s="179"/>
      <c r="G8" s="179"/>
      <c r="H8" s="179"/>
      <c r="I8" s="179"/>
      <c r="J8" s="179"/>
    </row>
    <row r="9" spans="1:10" ht="27" customHeight="1">
      <c r="A9" s="179" t="s">
        <v>98</v>
      </c>
      <c r="B9" s="179"/>
      <c r="C9" s="179"/>
      <c r="D9" s="179"/>
      <c r="E9" s="179"/>
      <c r="F9" s="179"/>
      <c r="G9" s="179"/>
      <c r="H9" s="179"/>
      <c r="I9" s="179"/>
      <c r="J9" s="179"/>
    </row>
    <row r="12" spans="1:10" ht="12.75">
      <c r="A12" s="173" t="s">
        <v>255</v>
      </c>
      <c r="B12" s="173"/>
      <c r="C12" s="173"/>
      <c r="D12" s="173"/>
      <c r="E12" s="173"/>
      <c r="F12" s="173"/>
      <c r="G12" s="173"/>
      <c r="H12" s="173"/>
      <c r="I12" s="173"/>
      <c r="J12" s="173"/>
    </row>
    <row r="16" ht="15.75" customHeight="1">
      <c r="A16" s="10" t="s">
        <v>249</v>
      </c>
    </row>
    <row r="17" ht="15.75" customHeight="1">
      <c r="A17" s="10" t="s">
        <v>256</v>
      </c>
    </row>
    <row r="18" ht="15.75" customHeight="1">
      <c r="A18" s="10" t="s">
        <v>111</v>
      </c>
    </row>
    <row r="19" ht="15.75" customHeight="1">
      <c r="A19" s="10" t="s">
        <v>112</v>
      </c>
    </row>
    <row r="20" ht="15.75" customHeight="1">
      <c r="A20" s="10" t="s">
        <v>113</v>
      </c>
    </row>
    <row r="21" ht="15.75" customHeight="1">
      <c r="A21" s="10" t="s">
        <v>114</v>
      </c>
    </row>
    <row r="22" ht="15.75" customHeight="1">
      <c r="A22" s="10" t="s">
        <v>99</v>
      </c>
    </row>
    <row r="23" ht="15.75" customHeight="1">
      <c r="A23" s="10" t="s">
        <v>100</v>
      </c>
    </row>
    <row r="24" ht="15.75" customHeight="1">
      <c r="A24" s="10" t="s">
        <v>115</v>
      </c>
    </row>
    <row r="25" ht="15.75" customHeight="1">
      <c r="A25" s="10" t="s">
        <v>116</v>
      </c>
    </row>
    <row r="26" ht="15.75" customHeight="1">
      <c r="A26" s="10" t="s">
        <v>101</v>
      </c>
    </row>
    <row r="27" ht="15.75" customHeight="1">
      <c r="A27" s="10" t="s">
        <v>102</v>
      </c>
    </row>
    <row r="28" ht="15.75" customHeight="1">
      <c r="A28" s="10" t="s">
        <v>103</v>
      </c>
    </row>
    <row r="29" ht="15.75" customHeight="1">
      <c r="A29" s="10" t="s">
        <v>104</v>
      </c>
    </row>
    <row r="33" ht="12.75">
      <c r="B33" s="5" t="s">
        <v>250</v>
      </c>
    </row>
    <row r="34" ht="12.75">
      <c r="B34" s="5"/>
    </row>
    <row r="35" ht="12.75">
      <c r="B35" s="5" t="s">
        <v>245</v>
      </c>
    </row>
  </sheetData>
  <sheetProtection/>
  <mergeCells count="4">
    <mergeCell ref="A8:J8"/>
    <mergeCell ref="A9:J9"/>
    <mergeCell ref="A7:J7"/>
    <mergeCell ref="A12:J12"/>
  </mergeCells>
  <printOptions/>
  <pageMargins left="0.55" right="0" top="0.590551181102362" bottom="0.984251968503937" header="0.393700787401575" footer="0.511811023622047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6"/>
  <sheetViews>
    <sheetView zoomScale="90" zoomScaleNormal="90" zoomScalePageLayoutView="0" workbookViewId="0" topLeftCell="B1">
      <selection activeCell="B32" sqref="B32"/>
    </sheetView>
  </sheetViews>
  <sheetFormatPr defaultColWidth="9.140625" defaultRowHeight="12.75"/>
  <cols>
    <col min="1" max="1" width="8.00390625" style="2" customWidth="1"/>
    <col min="2" max="2" width="40.57421875" style="2" customWidth="1"/>
    <col min="3" max="3" width="22.8515625" style="2" customWidth="1"/>
    <col min="4" max="4" width="24.00390625" style="2" bestFit="1" customWidth="1"/>
    <col min="5" max="5" width="15.140625" style="2" bestFit="1" customWidth="1"/>
    <col min="6" max="6" width="11.00390625" style="2" customWidth="1"/>
    <col min="7" max="7" width="10.140625" style="2" customWidth="1"/>
    <col min="8" max="8" width="12.8515625" style="2" bestFit="1" customWidth="1"/>
    <col min="9" max="9" width="13.28125" style="2" bestFit="1" customWidth="1"/>
    <col min="10" max="10" width="11.7109375" style="2" bestFit="1" customWidth="1"/>
    <col min="11" max="16384" width="9.140625" style="2" customWidth="1"/>
  </cols>
  <sheetData>
    <row r="1" spans="2:4" ht="11.25">
      <c r="B1" s="181"/>
      <c r="C1" s="181"/>
      <c r="D1" s="181"/>
    </row>
    <row r="2" spans="1:4" ht="12.75" customHeight="1">
      <c r="A2" s="182" t="s">
        <v>125</v>
      </c>
      <c r="B2" s="182"/>
      <c r="C2" s="182"/>
      <c r="D2" s="182"/>
    </row>
    <row r="3" spans="1:4" ht="12.75">
      <c r="A3" s="183" t="str">
        <f>+'Face-2'!A7:J7</f>
        <v>"ЛЮКС ЗАНАДУ ГРУПП"  ХК</v>
      </c>
      <c r="B3" s="184"/>
      <c r="D3" s="87" t="str">
        <f>+'Face-2'!A12</f>
        <v>2023 оны 06-р сарын 30-ны өдөр</v>
      </c>
    </row>
    <row r="4" spans="1:4" ht="11.25">
      <c r="A4" s="2" t="s">
        <v>2</v>
      </c>
      <c r="D4" s="6"/>
    </row>
    <row r="5" ht="12">
      <c r="D5" s="22" t="s">
        <v>4</v>
      </c>
    </row>
    <row r="6" spans="1:4" ht="27.75" customHeight="1">
      <c r="A6" s="13" t="s">
        <v>3</v>
      </c>
      <c r="B6" s="16" t="s">
        <v>82</v>
      </c>
      <c r="C6" s="109" t="s">
        <v>252</v>
      </c>
      <c r="D6" s="109" t="s">
        <v>257</v>
      </c>
    </row>
    <row r="7" spans="1:4" ht="9" customHeight="1">
      <c r="A7" s="7" t="s">
        <v>6</v>
      </c>
      <c r="B7" s="7" t="s">
        <v>5</v>
      </c>
      <c r="C7" s="7">
        <v>1</v>
      </c>
      <c r="D7" s="7">
        <v>2</v>
      </c>
    </row>
    <row r="8" spans="1:4" ht="15" customHeight="1">
      <c r="A8" s="20">
        <v>1</v>
      </c>
      <c r="B8" s="17" t="s">
        <v>7</v>
      </c>
      <c r="C8" s="110"/>
      <c r="D8" s="110"/>
    </row>
    <row r="9" spans="1:4" ht="15" customHeight="1">
      <c r="A9" s="20">
        <v>1.1</v>
      </c>
      <c r="B9" s="18" t="s">
        <v>8</v>
      </c>
      <c r="C9" s="111"/>
      <c r="D9" s="111"/>
    </row>
    <row r="10" spans="1:5" ht="15" customHeight="1">
      <c r="A10" s="15" t="s">
        <v>9</v>
      </c>
      <c r="B10" s="4" t="s">
        <v>225</v>
      </c>
      <c r="C10" s="112">
        <f>2876000-42.41</f>
        <v>2875957.59</v>
      </c>
      <c r="D10" s="112">
        <f>2876000-42.41</f>
        <v>2875957.59</v>
      </c>
      <c r="E10" s="8"/>
    </row>
    <row r="11" spans="1:5" ht="15" customHeight="1">
      <c r="A11" s="15" t="s">
        <v>15</v>
      </c>
      <c r="B11" s="4" t="s">
        <v>10</v>
      </c>
      <c r="C11" s="112">
        <v>19608400</v>
      </c>
      <c r="D11" s="112">
        <v>19608400</v>
      </c>
      <c r="E11" s="8"/>
    </row>
    <row r="12" spans="1:6" ht="15" customHeight="1">
      <c r="A12" s="15" t="s">
        <v>16</v>
      </c>
      <c r="B12" s="4" t="s">
        <v>126</v>
      </c>
      <c r="C12" s="113"/>
      <c r="D12" s="113"/>
      <c r="F12" s="8"/>
    </row>
    <row r="13" spans="1:6" ht="15" customHeight="1">
      <c r="A13" s="15" t="s">
        <v>17</v>
      </c>
      <c r="B13" s="4" t="s">
        <v>11</v>
      </c>
      <c r="C13" s="112"/>
      <c r="D13" s="112"/>
      <c r="F13" s="8"/>
    </row>
    <row r="14" spans="1:4" ht="15" customHeight="1">
      <c r="A14" s="15" t="s">
        <v>18</v>
      </c>
      <c r="B14" s="4" t="s">
        <v>127</v>
      </c>
      <c r="C14" s="113"/>
      <c r="D14" s="113"/>
    </row>
    <row r="15" spans="1:4" ht="15" customHeight="1">
      <c r="A15" s="15" t="s">
        <v>19</v>
      </c>
      <c r="B15" s="4" t="s">
        <v>12</v>
      </c>
      <c r="C15" s="112"/>
      <c r="D15" s="112"/>
    </row>
    <row r="16" spans="1:5" ht="15" customHeight="1">
      <c r="A16" s="15" t="s">
        <v>20</v>
      </c>
      <c r="B16" s="4" t="s">
        <v>13</v>
      </c>
      <c r="C16" s="112"/>
      <c r="D16" s="112"/>
      <c r="E16" s="8"/>
    </row>
    <row r="17" spans="1:4" ht="15" customHeight="1">
      <c r="A17" s="15" t="s">
        <v>21</v>
      </c>
      <c r="B17" s="4" t="s">
        <v>128</v>
      </c>
      <c r="C17" s="111"/>
      <c r="D17" s="111"/>
    </row>
    <row r="18" spans="1:4" ht="22.5">
      <c r="A18" s="15" t="s">
        <v>22</v>
      </c>
      <c r="B18" s="54" t="s">
        <v>129</v>
      </c>
      <c r="C18" s="111"/>
      <c r="D18" s="111"/>
    </row>
    <row r="19" spans="1:4" ht="15" customHeight="1" thickBot="1">
      <c r="A19" s="72" t="s">
        <v>23</v>
      </c>
      <c r="B19" s="69"/>
      <c r="C19" s="114"/>
      <c r="D19" s="114"/>
    </row>
    <row r="20" spans="1:5" ht="15" customHeight="1" thickBot="1">
      <c r="A20" s="75" t="s">
        <v>226</v>
      </c>
      <c r="B20" s="76" t="s">
        <v>14</v>
      </c>
      <c r="C20" s="115">
        <f>SUM(C10:C19)</f>
        <v>22484357.59</v>
      </c>
      <c r="D20" s="115">
        <f>SUM(D10:D19)</f>
        <v>22484357.59</v>
      </c>
      <c r="E20" s="8"/>
    </row>
    <row r="21" spans="1:4" ht="15" customHeight="1">
      <c r="A21" s="73">
        <v>1.2</v>
      </c>
      <c r="B21" s="74" t="s">
        <v>24</v>
      </c>
      <c r="C21" s="116"/>
      <c r="D21" s="116"/>
    </row>
    <row r="22" spans="1:5" ht="15" customHeight="1">
      <c r="A22" s="4" t="s">
        <v>25</v>
      </c>
      <c r="B22" s="15" t="s">
        <v>35</v>
      </c>
      <c r="C22" s="117">
        <v>32349000</v>
      </c>
      <c r="D22" s="117">
        <v>32349000</v>
      </c>
      <c r="E22" s="100"/>
    </row>
    <row r="23" spans="1:9" ht="15" customHeight="1">
      <c r="A23" s="4" t="s">
        <v>26</v>
      </c>
      <c r="B23" s="15" t="s">
        <v>36</v>
      </c>
      <c r="C23" s="118"/>
      <c r="D23" s="118"/>
      <c r="E23" s="84"/>
      <c r="F23" s="84"/>
      <c r="H23" s="102"/>
      <c r="I23" s="100"/>
    </row>
    <row r="24" spans="1:10" ht="15" customHeight="1">
      <c r="A24" s="4" t="s">
        <v>27</v>
      </c>
      <c r="B24" s="15" t="s">
        <v>130</v>
      </c>
      <c r="C24" s="119"/>
      <c r="D24" s="119"/>
      <c r="E24" s="85"/>
      <c r="F24" s="51"/>
      <c r="H24" s="8"/>
      <c r="I24" s="101"/>
      <c r="J24" s="101"/>
    </row>
    <row r="25" spans="1:6" ht="15" customHeight="1">
      <c r="A25" s="4" t="s">
        <v>28</v>
      </c>
      <c r="B25" s="15" t="s">
        <v>131</v>
      </c>
      <c r="C25" s="120"/>
      <c r="D25" s="120"/>
      <c r="E25" s="85"/>
      <c r="F25" s="51"/>
    </row>
    <row r="26" spans="1:8" ht="15" customHeight="1">
      <c r="A26" s="4" t="s">
        <v>29</v>
      </c>
      <c r="B26" s="15" t="s">
        <v>132</v>
      </c>
      <c r="C26" s="121"/>
      <c r="D26" s="121"/>
      <c r="E26" s="86"/>
      <c r="F26" s="86"/>
      <c r="H26" s="9"/>
    </row>
    <row r="27" spans="1:8" ht="15" customHeight="1">
      <c r="A27" s="4" t="s">
        <v>30</v>
      </c>
      <c r="B27" s="15" t="s">
        <v>133</v>
      </c>
      <c r="C27" s="111"/>
      <c r="D27" s="111"/>
      <c r="E27" s="85"/>
      <c r="F27" s="51"/>
      <c r="H27" s="9"/>
    </row>
    <row r="28" spans="1:8" ht="15" customHeight="1">
      <c r="A28" s="4" t="s">
        <v>31</v>
      </c>
      <c r="B28" s="2" t="s">
        <v>134</v>
      </c>
      <c r="C28" s="122"/>
      <c r="D28" s="122"/>
      <c r="E28" s="85"/>
      <c r="F28" s="51"/>
      <c r="H28" s="9"/>
    </row>
    <row r="29" spans="1:6" ht="15" customHeight="1">
      <c r="A29" s="4" t="s">
        <v>32</v>
      </c>
      <c r="B29" s="15" t="s">
        <v>135</v>
      </c>
      <c r="C29" s="111"/>
      <c r="D29" s="111"/>
      <c r="E29" s="8"/>
      <c r="F29" s="8"/>
    </row>
    <row r="30" spans="1:9" ht="15" customHeight="1">
      <c r="A30" s="4" t="s">
        <v>33</v>
      </c>
      <c r="B30" s="15"/>
      <c r="C30" s="122"/>
      <c r="D30" s="122"/>
      <c r="E30" s="9"/>
      <c r="H30" s="9"/>
      <c r="I30" s="9"/>
    </row>
    <row r="31" spans="1:6" ht="15" customHeight="1" thickBot="1">
      <c r="A31" s="69" t="s">
        <v>34</v>
      </c>
      <c r="B31" s="66" t="s">
        <v>37</v>
      </c>
      <c r="C31" s="123">
        <f>SUM(C22:C30)</f>
        <v>32349000</v>
      </c>
      <c r="D31" s="123">
        <f>SUM(D22:D30)</f>
        <v>32349000</v>
      </c>
      <c r="E31" s="8"/>
      <c r="F31" s="8"/>
    </row>
    <row r="32" spans="1:5" ht="15" customHeight="1" thickBot="1">
      <c r="A32" s="71"/>
      <c r="B32" s="68" t="s">
        <v>38</v>
      </c>
      <c r="C32" s="115">
        <f>+C20+C31</f>
        <v>54833357.59</v>
      </c>
      <c r="D32" s="115">
        <f>+D20+D31</f>
        <v>54833357.59</v>
      </c>
      <c r="E32" s="100"/>
    </row>
    <row r="33" spans="1:5" ht="15" customHeight="1">
      <c r="A33" s="70">
        <v>2</v>
      </c>
      <c r="B33" s="67" t="s">
        <v>230</v>
      </c>
      <c r="C33" s="124"/>
      <c r="D33" s="124"/>
      <c r="E33" s="8"/>
    </row>
    <row r="34" spans="1:5" ht="15" customHeight="1">
      <c r="A34" s="20">
        <v>2.1</v>
      </c>
      <c r="B34" s="17" t="s">
        <v>39</v>
      </c>
      <c r="C34" s="111"/>
      <c r="D34" s="111"/>
      <c r="E34" s="8"/>
    </row>
    <row r="35" spans="1:4" ht="15" customHeight="1">
      <c r="A35" s="20" t="s">
        <v>46</v>
      </c>
      <c r="B35" s="18" t="s">
        <v>40</v>
      </c>
      <c r="C35" s="111"/>
      <c r="D35" s="111"/>
    </row>
    <row r="36" spans="1:4" ht="15" customHeight="1">
      <c r="A36" s="15" t="s">
        <v>47</v>
      </c>
      <c r="B36" s="4" t="s">
        <v>41</v>
      </c>
      <c r="C36" s="125">
        <v>6350057.59</v>
      </c>
      <c r="D36" s="125">
        <v>6350057.59</v>
      </c>
    </row>
    <row r="37" spans="1:4" ht="15" customHeight="1">
      <c r="A37" s="15" t="s">
        <v>48</v>
      </c>
      <c r="B37" s="4" t="s">
        <v>42</v>
      </c>
      <c r="C37" s="125"/>
      <c r="D37" s="125"/>
    </row>
    <row r="38" spans="1:5" ht="15" customHeight="1">
      <c r="A38" s="15" t="s">
        <v>49</v>
      </c>
      <c r="B38" s="4" t="s">
        <v>227</v>
      </c>
      <c r="C38" s="125"/>
      <c r="D38" s="125"/>
      <c r="E38" s="8"/>
    </row>
    <row r="39" spans="1:4" ht="15" customHeight="1">
      <c r="A39" s="15" t="s">
        <v>50</v>
      </c>
      <c r="B39" s="4" t="s">
        <v>141</v>
      </c>
      <c r="C39" s="125">
        <v>2399800</v>
      </c>
      <c r="D39" s="125">
        <v>2399800</v>
      </c>
    </row>
    <row r="40" spans="1:5" ht="15" customHeight="1">
      <c r="A40" s="15" t="s">
        <v>51</v>
      </c>
      <c r="B40" s="4" t="s">
        <v>136</v>
      </c>
      <c r="C40" s="111"/>
      <c r="D40" s="111"/>
      <c r="E40" s="100"/>
    </row>
    <row r="41" spans="1:4" ht="15" customHeight="1">
      <c r="A41" s="15" t="s">
        <v>52</v>
      </c>
      <c r="B41" s="4" t="s">
        <v>137</v>
      </c>
      <c r="C41" s="111"/>
      <c r="D41" s="111"/>
    </row>
    <row r="42" spans="1:5" ht="15" customHeight="1">
      <c r="A42" s="15" t="s">
        <v>53</v>
      </c>
      <c r="B42" s="4" t="s">
        <v>43</v>
      </c>
      <c r="C42" s="111"/>
      <c r="D42" s="111"/>
      <c r="E42" s="105"/>
    </row>
    <row r="43" spans="1:4" ht="15" customHeight="1">
      <c r="A43" s="15" t="s">
        <v>54</v>
      </c>
      <c r="B43" s="4" t="s">
        <v>44</v>
      </c>
      <c r="C43" s="111">
        <v>6000000</v>
      </c>
      <c r="D43" s="111">
        <v>6000000</v>
      </c>
    </row>
    <row r="44" spans="1:4" ht="15" customHeight="1">
      <c r="A44" s="15" t="s">
        <v>55</v>
      </c>
      <c r="B44" s="4" t="s">
        <v>138</v>
      </c>
      <c r="C44" s="111"/>
      <c r="D44" s="111"/>
    </row>
    <row r="45" spans="1:4" ht="15" customHeight="1">
      <c r="A45" s="15" t="s">
        <v>56</v>
      </c>
      <c r="B45" s="1" t="s">
        <v>139</v>
      </c>
      <c r="C45" s="111"/>
      <c r="D45" s="111"/>
    </row>
    <row r="46" spans="1:4" ht="36">
      <c r="A46" s="15" t="s">
        <v>57</v>
      </c>
      <c r="B46" s="55" t="s">
        <v>140</v>
      </c>
      <c r="C46" s="111"/>
      <c r="D46" s="111"/>
    </row>
    <row r="47" spans="1:4" ht="13.5" thickBot="1">
      <c r="A47" s="72" t="s">
        <v>58</v>
      </c>
      <c r="C47" s="114"/>
      <c r="D47" s="114"/>
    </row>
    <row r="48" spans="1:5" ht="15" customHeight="1" thickBot="1">
      <c r="A48" s="75" t="s">
        <v>228</v>
      </c>
      <c r="B48" s="76" t="s">
        <v>45</v>
      </c>
      <c r="C48" s="126">
        <f>SUM(C36:C47)</f>
        <v>14749857.59</v>
      </c>
      <c r="D48" s="115">
        <f>SUM(D36:D47)</f>
        <v>14749857.59</v>
      </c>
      <c r="E48" s="100"/>
    </row>
    <row r="49" spans="1:4" ht="15" customHeight="1">
      <c r="A49" s="70" t="s">
        <v>59</v>
      </c>
      <c r="B49" s="74" t="s">
        <v>60</v>
      </c>
      <c r="C49" s="127"/>
      <c r="D49" s="128"/>
    </row>
    <row r="50" spans="1:4" ht="15" customHeight="1">
      <c r="A50" s="4" t="s">
        <v>61</v>
      </c>
      <c r="B50" s="15" t="s">
        <v>67</v>
      </c>
      <c r="C50" s="129"/>
      <c r="D50" s="122"/>
    </row>
    <row r="51" spans="1:4" ht="15" customHeight="1">
      <c r="A51" s="4" t="s">
        <v>62</v>
      </c>
      <c r="B51" s="1" t="s">
        <v>138</v>
      </c>
      <c r="C51" s="111"/>
      <c r="D51" s="111"/>
    </row>
    <row r="52" spans="1:4" ht="15" customHeight="1">
      <c r="A52" s="4" t="s">
        <v>63</v>
      </c>
      <c r="B52" s="15" t="s">
        <v>142</v>
      </c>
      <c r="C52" s="111"/>
      <c r="D52" s="111"/>
    </row>
    <row r="53" spans="1:4" ht="15" customHeight="1">
      <c r="A53" s="4" t="s">
        <v>64</v>
      </c>
      <c r="B53" s="15" t="s">
        <v>143</v>
      </c>
      <c r="C53" s="111"/>
      <c r="D53" s="111"/>
    </row>
    <row r="54" spans="1:4" ht="15" customHeight="1">
      <c r="A54" s="4" t="s">
        <v>65</v>
      </c>
      <c r="B54" s="15"/>
      <c r="C54" s="111"/>
      <c r="D54" s="111"/>
    </row>
    <row r="55" spans="1:4" ht="15" customHeight="1" thickBot="1">
      <c r="A55" s="69" t="s">
        <v>66</v>
      </c>
      <c r="B55" s="77" t="s">
        <v>68</v>
      </c>
      <c r="C55" s="130">
        <f>SUM(C50:C54)</f>
        <v>0</v>
      </c>
      <c r="D55" s="130">
        <f>SUM(D50:D54)</f>
        <v>0</v>
      </c>
    </row>
    <row r="56" spans="1:4" ht="15" customHeight="1" thickBot="1">
      <c r="A56" s="78">
        <v>2.2</v>
      </c>
      <c r="B56" s="79" t="s">
        <v>72</v>
      </c>
      <c r="C56" s="126">
        <f>+C55+C48</f>
        <v>14749857.59</v>
      </c>
      <c r="D56" s="126">
        <f>+D55+D48</f>
        <v>14749857.59</v>
      </c>
    </row>
    <row r="57" spans="1:4" ht="15" customHeight="1" thickBot="1">
      <c r="A57" s="70">
        <v>2.3</v>
      </c>
      <c r="B57" s="74" t="s">
        <v>69</v>
      </c>
      <c r="C57" s="131"/>
      <c r="D57" s="131"/>
    </row>
    <row r="58" spans="1:4" ht="15" customHeight="1">
      <c r="A58" s="4" t="s">
        <v>73</v>
      </c>
      <c r="B58" s="15" t="s">
        <v>70</v>
      </c>
      <c r="C58" s="129"/>
      <c r="D58" s="122"/>
    </row>
    <row r="59" spans="1:5" ht="15" customHeight="1">
      <c r="A59" s="4" t="s">
        <v>74</v>
      </c>
      <c r="B59" s="15" t="s">
        <v>71</v>
      </c>
      <c r="C59" s="113">
        <v>6310900</v>
      </c>
      <c r="D59" s="113">
        <v>6310900</v>
      </c>
      <c r="E59" s="8"/>
    </row>
    <row r="60" spans="1:5" ht="15" customHeight="1">
      <c r="A60" s="4" t="s">
        <v>75</v>
      </c>
      <c r="B60" s="15" t="s">
        <v>144</v>
      </c>
      <c r="C60" s="113"/>
      <c r="D60" s="113"/>
      <c r="E60" s="8"/>
    </row>
    <row r="61" spans="1:5" ht="15" customHeight="1">
      <c r="A61" s="4" t="s">
        <v>76</v>
      </c>
      <c r="B61" s="15" t="s">
        <v>0</v>
      </c>
      <c r="C61" s="113"/>
      <c r="D61" s="113"/>
      <c r="E61" s="8"/>
    </row>
    <row r="62" spans="1:4" ht="15" customHeight="1">
      <c r="A62" s="4" t="s">
        <v>77</v>
      </c>
      <c r="B62" s="15" t="s">
        <v>1</v>
      </c>
      <c r="C62" s="113"/>
      <c r="D62" s="113"/>
    </row>
    <row r="63" spans="1:4" ht="15" customHeight="1">
      <c r="A63" s="4" t="s">
        <v>78</v>
      </c>
      <c r="B63" s="1" t="s">
        <v>145</v>
      </c>
      <c r="C63" s="113">
        <v>34714500</v>
      </c>
      <c r="D63" s="113">
        <v>34714500</v>
      </c>
    </row>
    <row r="64" spans="1:4" ht="15" customHeight="1">
      <c r="A64" s="4" t="s">
        <v>79</v>
      </c>
      <c r="B64" s="15" t="s">
        <v>87</v>
      </c>
      <c r="C64" s="113"/>
      <c r="D64" s="113"/>
    </row>
    <row r="65" spans="1:4" ht="15" customHeight="1">
      <c r="A65" s="4" t="s">
        <v>80</v>
      </c>
      <c r="B65" s="15" t="s">
        <v>146</v>
      </c>
      <c r="C65" s="113"/>
      <c r="D65" s="113"/>
    </row>
    <row r="66" spans="1:5" ht="15" customHeight="1">
      <c r="A66" s="4" t="s">
        <v>148</v>
      </c>
      <c r="B66" s="15" t="s">
        <v>147</v>
      </c>
      <c r="C66" s="132">
        <v>-941900</v>
      </c>
      <c r="D66" s="132">
        <f>+C66+INCOME!D28</f>
        <v>-941900</v>
      </c>
      <c r="E66" s="8"/>
    </row>
    <row r="67" spans="1:4" ht="15" customHeight="1">
      <c r="A67" s="4" t="s">
        <v>149</v>
      </c>
      <c r="B67" s="15"/>
      <c r="C67" s="111"/>
      <c r="D67" s="113"/>
    </row>
    <row r="68" spans="1:4" ht="15" customHeight="1" thickBot="1">
      <c r="A68" s="69" t="s">
        <v>150</v>
      </c>
      <c r="B68" s="77" t="s">
        <v>81</v>
      </c>
      <c r="C68" s="114">
        <f>+C59+C63+C66</f>
        <v>40083500</v>
      </c>
      <c r="D68" s="133">
        <f>+D59+D63+D66</f>
        <v>40083500</v>
      </c>
    </row>
    <row r="69" spans="1:4" ht="15" customHeight="1" thickBot="1">
      <c r="A69" s="80">
        <v>2.4</v>
      </c>
      <c r="B69" s="81" t="s">
        <v>229</v>
      </c>
      <c r="C69" s="82">
        <f>+C56+C68</f>
        <v>54833357.59</v>
      </c>
      <c r="D69" s="83">
        <f>+D56+D68</f>
        <v>54833357.59</v>
      </c>
    </row>
    <row r="70" spans="3:4" ht="11.25">
      <c r="C70" s="102">
        <f>+C32-C69</f>
        <v>0</v>
      </c>
      <c r="D70" s="102">
        <f>+D32-D69</f>
        <v>0</v>
      </c>
    </row>
    <row r="71" ht="11.25">
      <c r="C71" s="8"/>
    </row>
    <row r="74" ht="12.75">
      <c r="B74" s="5" t="str">
        <f>+'Face-2'!B33</f>
        <v>Захирал                                                             ( Б.Сугарсүрэн )</v>
      </c>
    </row>
    <row r="75" ht="12.75">
      <c r="B75" s="5"/>
    </row>
    <row r="76" ht="12.75">
      <c r="B76" s="5" t="str">
        <f>+'Face-2'!B35</f>
        <v>Нягтлан бодогч                                              ( . . . . . . . . . . . .  )</v>
      </c>
    </row>
  </sheetData>
  <sheetProtection/>
  <mergeCells count="3">
    <mergeCell ref="B1:D1"/>
    <mergeCell ref="A2:D2"/>
    <mergeCell ref="A3:B3"/>
  </mergeCells>
  <printOptions/>
  <pageMargins left="0.45" right="0.19" top="0.75" bottom="0.75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zoomScale="115" zoomScaleNormal="11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6" sqref="C16"/>
    </sheetView>
  </sheetViews>
  <sheetFormatPr defaultColWidth="9.140625" defaultRowHeight="12.75"/>
  <cols>
    <col min="1" max="1" width="9.140625" style="53" customWidth="1"/>
    <col min="2" max="2" width="55.7109375" style="2" bestFit="1" customWidth="1"/>
    <col min="3" max="4" width="19.28125" style="2" customWidth="1"/>
    <col min="5" max="6" width="14.140625" style="2" customWidth="1"/>
    <col min="7" max="16384" width="9.140625" style="2" customWidth="1"/>
  </cols>
  <sheetData>
    <row r="1" spans="2:4" ht="11.25">
      <c r="B1" s="181"/>
      <c r="C1" s="181"/>
      <c r="D1" s="181"/>
    </row>
    <row r="2" spans="1:4" ht="12.75" customHeight="1">
      <c r="A2" s="185" t="s">
        <v>151</v>
      </c>
      <c r="B2" s="185"/>
      <c r="C2" s="185"/>
      <c r="D2" s="185"/>
    </row>
    <row r="3" spans="1:4" ht="12.75">
      <c r="A3" s="184" t="str">
        <f>+BALANS!A3</f>
        <v>"ЛЮКС ЗАНАДУ ГРУПП"  ХК</v>
      </c>
      <c r="B3" s="184"/>
      <c r="C3" s="87"/>
      <c r="D3" s="87" t="str">
        <f>+'Face-2'!A12</f>
        <v>2023 оны 06-р сарын 30-ны өдөр</v>
      </c>
    </row>
    <row r="4" spans="1:4" ht="11.25">
      <c r="A4" s="188" t="s">
        <v>2</v>
      </c>
      <c r="B4" s="188"/>
      <c r="C4" s="6"/>
      <c r="D4" s="6"/>
    </row>
    <row r="5" spans="3:4" ht="12">
      <c r="C5" s="22"/>
      <c r="D5" s="22" t="s">
        <v>4</v>
      </c>
    </row>
    <row r="6" spans="1:4" ht="53.25" customHeight="1">
      <c r="A6" s="89" t="s">
        <v>3</v>
      </c>
      <c r="B6" s="90" t="s">
        <v>82</v>
      </c>
      <c r="C6" s="106" t="str">
        <f>+BALANS!C6</f>
        <v>2022 оны 12-р сарын 31 өдөр</v>
      </c>
      <c r="D6" s="106" t="str">
        <f>+BALANS!D6</f>
        <v>2023 оны 06-р сарын 30 өдөр</v>
      </c>
    </row>
    <row r="7" spans="1:5" ht="15" customHeight="1">
      <c r="A7" s="19">
        <v>1</v>
      </c>
      <c r="B7" s="18" t="s">
        <v>152</v>
      </c>
      <c r="C7" s="112"/>
      <c r="D7" s="112"/>
      <c r="E7" s="8"/>
    </row>
    <row r="8" spans="1:6" ht="15" customHeight="1">
      <c r="A8" s="14">
        <v>2</v>
      </c>
      <c r="B8" s="4" t="s">
        <v>153</v>
      </c>
      <c r="C8" s="112"/>
      <c r="D8" s="112"/>
      <c r="F8" s="8"/>
    </row>
    <row r="9" spans="1:4" ht="15" customHeight="1">
      <c r="A9" s="14">
        <v>3</v>
      </c>
      <c r="B9" s="18" t="s">
        <v>83</v>
      </c>
      <c r="C9" s="134">
        <f>+C7-C8</f>
        <v>0</v>
      </c>
      <c r="D9" s="134">
        <f>+D7-D8</f>
        <v>0</v>
      </c>
    </row>
    <row r="10" spans="1:4" ht="15" customHeight="1">
      <c r="A10" s="14">
        <v>4</v>
      </c>
      <c r="B10" s="15" t="s">
        <v>154</v>
      </c>
      <c r="C10" s="135"/>
      <c r="D10" s="135"/>
    </row>
    <row r="11" spans="1:4" ht="15" customHeight="1">
      <c r="A11" s="14">
        <v>5</v>
      </c>
      <c r="B11" s="15" t="s">
        <v>155</v>
      </c>
      <c r="C11" s="135"/>
      <c r="D11" s="135"/>
    </row>
    <row r="12" spans="1:4" ht="15" customHeight="1">
      <c r="A12" s="14">
        <v>6</v>
      </c>
      <c r="B12" s="15" t="s">
        <v>221</v>
      </c>
      <c r="C12" s="135"/>
      <c r="D12" s="135"/>
    </row>
    <row r="13" spans="1:4" ht="15" customHeight="1">
      <c r="A13" s="14">
        <v>7</v>
      </c>
      <c r="B13" s="15" t="s">
        <v>156</v>
      </c>
      <c r="C13" s="135"/>
      <c r="D13" s="135"/>
    </row>
    <row r="14" spans="1:4" ht="15" customHeight="1">
      <c r="A14" s="14">
        <v>8</v>
      </c>
      <c r="B14" s="15" t="s">
        <v>157</v>
      </c>
      <c r="C14" s="135"/>
      <c r="D14" s="135"/>
    </row>
    <row r="15" spans="1:5" ht="15" customHeight="1">
      <c r="A15" s="14">
        <v>9</v>
      </c>
      <c r="B15" s="1" t="s">
        <v>158</v>
      </c>
      <c r="C15" s="135"/>
      <c r="D15" s="135"/>
      <c r="E15" s="9"/>
    </row>
    <row r="16" spans="1:5" ht="15" customHeight="1">
      <c r="A16" s="14">
        <v>10</v>
      </c>
      <c r="B16" s="15" t="s">
        <v>159</v>
      </c>
      <c r="C16" s="135"/>
      <c r="D16" s="135"/>
      <c r="E16" s="9"/>
    </row>
    <row r="17" spans="1:5" ht="15" customHeight="1">
      <c r="A17" s="14">
        <v>11</v>
      </c>
      <c r="B17" s="15" t="s">
        <v>160</v>
      </c>
      <c r="C17" s="135"/>
      <c r="D17" s="135"/>
      <c r="E17" s="9"/>
    </row>
    <row r="18" spans="1:4" ht="15" customHeight="1">
      <c r="A18" s="14">
        <v>12</v>
      </c>
      <c r="B18" s="15" t="s">
        <v>118</v>
      </c>
      <c r="C18" s="135"/>
      <c r="D18" s="135"/>
    </row>
    <row r="19" spans="1:5" ht="15" customHeight="1">
      <c r="A19" s="14">
        <v>13</v>
      </c>
      <c r="B19" s="15" t="s">
        <v>242</v>
      </c>
      <c r="C19" s="135"/>
      <c r="D19" s="135"/>
      <c r="E19" s="9"/>
    </row>
    <row r="20" spans="1:4" ht="15" customHeight="1">
      <c r="A20" s="14">
        <v>14</v>
      </c>
      <c r="B20" s="15" t="s">
        <v>161</v>
      </c>
      <c r="C20" s="135"/>
      <c r="D20" s="135"/>
    </row>
    <row r="21" spans="1:5" ht="15" customHeight="1">
      <c r="A21" s="14">
        <v>15</v>
      </c>
      <c r="B21" s="15" t="s">
        <v>162</v>
      </c>
      <c r="C21" s="135"/>
      <c r="D21" s="135"/>
      <c r="E21" s="8"/>
    </row>
    <row r="22" spans="1:5" ht="15" customHeight="1">
      <c r="A22" s="14">
        <v>16</v>
      </c>
      <c r="B22" s="15" t="s">
        <v>219</v>
      </c>
      <c r="C22" s="135"/>
      <c r="D22" s="135"/>
      <c r="E22" s="8"/>
    </row>
    <row r="23" spans="1:5" ht="15" customHeight="1">
      <c r="A23" s="14">
        <v>17</v>
      </c>
      <c r="B23" s="15" t="s">
        <v>163</v>
      </c>
      <c r="C23" s="135"/>
      <c r="D23" s="135"/>
      <c r="E23" s="8"/>
    </row>
    <row r="24" spans="1:4" ht="15" customHeight="1">
      <c r="A24" s="14">
        <v>18</v>
      </c>
      <c r="B24" s="17" t="s">
        <v>84</v>
      </c>
      <c r="C24" s="134">
        <f>+C9+C11+C14-C15-C16-C17-C18+C19+C20</f>
        <v>0</v>
      </c>
      <c r="D24" s="134">
        <f>+D9+D11+D14-D15-D16-D17-D18+D19+D20</f>
        <v>0</v>
      </c>
    </row>
    <row r="25" spans="1:5" ht="15" customHeight="1">
      <c r="A25" s="14">
        <v>19</v>
      </c>
      <c r="B25" s="58" t="s">
        <v>218</v>
      </c>
      <c r="C25" s="112"/>
      <c r="D25" s="112"/>
      <c r="E25" s="100"/>
    </row>
    <row r="26" spans="1:4" ht="15" customHeight="1">
      <c r="A26" s="14">
        <v>20</v>
      </c>
      <c r="B26" s="17" t="s">
        <v>217</v>
      </c>
      <c r="C26" s="134">
        <f>+C24-C25</f>
        <v>0</v>
      </c>
      <c r="D26" s="134">
        <f>+D24-D25</f>
        <v>0</v>
      </c>
    </row>
    <row r="27" spans="1:4" ht="12">
      <c r="A27" s="14">
        <v>21</v>
      </c>
      <c r="B27" s="20" t="s">
        <v>164</v>
      </c>
      <c r="C27" s="134"/>
      <c r="D27" s="134"/>
    </row>
    <row r="28" spans="1:4" ht="15" customHeight="1">
      <c r="A28" s="14">
        <v>22</v>
      </c>
      <c r="B28" s="20" t="s">
        <v>85</v>
      </c>
      <c r="C28" s="134">
        <f>+C26</f>
        <v>0</v>
      </c>
      <c r="D28" s="134">
        <f>+D26</f>
        <v>0</v>
      </c>
    </row>
    <row r="29" spans="1:4" ht="15" customHeight="1">
      <c r="A29" s="14">
        <v>23</v>
      </c>
      <c r="B29" s="20" t="s">
        <v>231</v>
      </c>
      <c r="C29" s="135">
        <f>SUM(C30:C32)</f>
        <v>0</v>
      </c>
      <c r="D29" s="135">
        <f>SUM(D30:D32)</f>
        <v>0</v>
      </c>
    </row>
    <row r="30" spans="1:4" ht="15" customHeight="1">
      <c r="A30" s="186"/>
      <c r="B30" s="15" t="s">
        <v>220</v>
      </c>
      <c r="C30" s="135"/>
      <c r="D30" s="135"/>
    </row>
    <row r="31" spans="1:6" ht="15" customHeight="1">
      <c r="A31" s="186"/>
      <c r="B31" s="55" t="s">
        <v>165</v>
      </c>
      <c r="C31" s="135"/>
      <c r="D31" s="135"/>
      <c r="F31" s="8"/>
    </row>
    <row r="32" spans="1:4" ht="15" customHeight="1">
      <c r="A32" s="187"/>
      <c r="B32" s="55" t="s">
        <v>168</v>
      </c>
      <c r="C32" s="135"/>
      <c r="D32" s="135"/>
    </row>
    <row r="33" spans="1:4" ht="15" customHeight="1">
      <c r="A33" s="14">
        <v>24</v>
      </c>
      <c r="B33" s="23" t="s">
        <v>166</v>
      </c>
      <c r="C33" s="134">
        <f>+C28+C29</f>
        <v>0</v>
      </c>
      <c r="D33" s="134">
        <f>+D28+D29</f>
        <v>0</v>
      </c>
    </row>
    <row r="34" spans="1:4" ht="15" customHeight="1">
      <c r="A34" s="14">
        <v>25</v>
      </c>
      <c r="B34" s="18" t="s">
        <v>167</v>
      </c>
      <c r="C34" s="107"/>
      <c r="D34" s="107"/>
    </row>
    <row r="36" spans="3:4" ht="11.25">
      <c r="C36" s="8"/>
      <c r="D36" s="8"/>
    </row>
    <row r="37" spans="2:4" ht="12.75">
      <c r="B37" s="5" t="str">
        <f>+BALANS!B74</f>
        <v>Захирал                                                             ( Б.Сугарсүрэн )</v>
      </c>
      <c r="C37" s="8"/>
      <c r="D37" s="8"/>
    </row>
    <row r="38" spans="2:4" ht="12.75">
      <c r="B38" s="5"/>
      <c r="C38" s="8"/>
      <c r="D38" s="8"/>
    </row>
    <row r="39" ht="12.75">
      <c r="B39" s="5" t="str">
        <f>+'Face-2'!B35</f>
        <v>Нягтлан бодогч                                              ( . . . . . . . . . . . .  )</v>
      </c>
    </row>
    <row r="48" spans="3:4" ht="11.25">
      <c r="C48" s="8"/>
      <c r="D48" s="8"/>
    </row>
  </sheetData>
  <sheetProtection/>
  <mergeCells count="5">
    <mergeCell ref="B1:D1"/>
    <mergeCell ref="A2:D2"/>
    <mergeCell ref="A30:A32"/>
    <mergeCell ref="A3:B3"/>
    <mergeCell ref="A4:B4"/>
  </mergeCells>
  <printOptions/>
  <pageMargins left="0.61" right="0.19" top="0.58" bottom="0" header="1.43" footer="0.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zoomScale="120" zoomScaleNormal="120" zoomScalePageLayoutView="0" workbookViewId="0" topLeftCell="A10">
      <selection activeCell="B24" sqref="B24"/>
    </sheetView>
  </sheetViews>
  <sheetFormatPr defaultColWidth="9.140625" defaultRowHeight="12.75"/>
  <cols>
    <col min="1" max="1" width="3.00390625" style="94" customWidth="1"/>
    <col min="2" max="2" width="36.8515625" style="54" customWidth="1"/>
    <col min="3" max="3" width="14.00390625" style="2" bestFit="1" customWidth="1"/>
    <col min="4" max="4" width="12.00390625" style="2" customWidth="1"/>
    <col min="5" max="5" width="12.140625" style="2" bestFit="1" customWidth="1"/>
    <col min="6" max="6" width="13.28125" style="2" bestFit="1" customWidth="1"/>
    <col min="7" max="7" width="13.140625" style="2" customWidth="1"/>
    <col min="8" max="8" width="11.7109375" style="2" bestFit="1" customWidth="1"/>
    <col min="9" max="9" width="14.421875" style="2" customWidth="1"/>
    <col min="10" max="10" width="14.57421875" style="3" customWidth="1"/>
    <col min="11" max="11" width="15.140625" style="2" bestFit="1" customWidth="1"/>
    <col min="12" max="12" width="14.7109375" style="2" bestFit="1" customWidth="1"/>
    <col min="13" max="13" width="10.7109375" style="2" bestFit="1" customWidth="1"/>
    <col min="14" max="16384" width="9.140625" style="2" customWidth="1"/>
  </cols>
  <sheetData>
    <row r="1" spans="2:8" ht="11.25">
      <c r="B1" s="181"/>
      <c r="C1" s="181"/>
      <c r="D1" s="181"/>
      <c r="E1" s="181"/>
      <c r="F1" s="181"/>
      <c r="G1" s="181"/>
      <c r="H1" s="181"/>
    </row>
    <row r="2" spans="2:9" ht="31.5" customHeight="1">
      <c r="B2" s="189" t="s">
        <v>86</v>
      </c>
      <c r="C2" s="189"/>
      <c r="D2" s="189"/>
      <c r="E2" s="189"/>
      <c r="F2" s="189"/>
      <c r="G2" s="189"/>
      <c r="H2" s="189"/>
      <c r="I2" s="189"/>
    </row>
    <row r="3" spans="1:10" ht="12.75">
      <c r="A3" s="190" t="str">
        <f>+BALANS!A3</f>
        <v>"ЛЮКС ЗАНАДУ ГРУПП"  ХК</v>
      </c>
      <c r="B3" s="190"/>
      <c r="C3" s="12"/>
      <c r="D3" s="12"/>
      <c r="E3" s="5"/>
      <c r="F3" s="5"/>
      <c r="J3" s="87" t="str">
        <f>+BALANS!D3</f>
        <v>2023 оны 06-р сарын 30-ны өдөр</v>
      </c>
    </row>
    <row r="4" spans="1:8" ht="11.25">
      <c r="A4" s="191" t="s">
        <v>2</v>
      </c>
      <c r="B4" s="191"/>
      <c r="H4" s="6"/>
    </row>
    <row r="5" ht="12">
      <c r="H5" s="22" t="s">
        <v>4</v>
      </c>
    </row>
    <row r="6" spans="1:10" ht="47.25" customHeight="1">
      <c r="A6" s="89" t="s">
        <v>105</v>
      </c>
      <c r="B6" s="90" t="s">
        <v>82</v>
      </c>
      <c r="C6" s="90" t="s">
        <v>169</v>
      </c>
      <c r="D6" s="90" t="s">
        <v>0</v>
      </c>
      <c r="E6" s="90" t="s">
        <v>232</v>
      </c>
      <c r="F6" s="90" t="s">
        <v>145</v>
      </c>
      <c r="G6" s="90" t="s">
        <v>233</v>
      </c>
      <c r="H6" s="90" t="s">
        <v>170</v>
      </c>
      <c r="I6" s="88" t="s">
        <v>147</v>
      </c>
      <c r="J6" s="91" t="s">
        <v>171</v>
      </c>
    </row>
    <row r="7" spans="1:10" s="92" customFormat="1" ht="21" customHeight="1" thickBot="1">
      <c r="A7" s="27">
        <v>1</v>
      </c>
      <c r="B7" s="136" t="s">
        <v>251</v>
      </c>
      <c r="C7" s="154">
        <f>+BALANS!D59</f>
        <v>6310900</v>
      </c>
      <c r="D7" s="154">
        <v>0</v>
      </c>
      <c r="E7" s="154">
        <v>0</v>
      </c>
      <c r="F7" s="154">
        <f>+BALANS!D63</f>
        <v>34714500</v>
      </c>
      <c r="G7" s="154">
        <v>0</v>
      </c>
      <c r="H7" s="155"/>
      <c r="I7" s="156">
        <f>+BALANS!C66</f>
        <v>-941900</v>
      </c>
      <c r="J7" s="152">
        <f>SUM(C7:I7)</f>
        <v>40083500</v>
      </c>
    </row>
    <row r="8" spans="1:10" s="92" customFormat="1" ht="21" customHeight="1">
      <c r="A8" s="27">
        <f>1+A7</f>
        <v>2</v>
      </c>
      <c r="B8" s="138" t="s">
        <v>172</v>
      </c>
      <c r="C8" s="157"/>
      <c r="D8" s="157"/>
      <c r="E8" s="157"/>
      <c r="F8" s="157"/>
      <c r="G8" s="157"/>
      <c r="H8" s="157"/>
      <c r="I8" s="157"/>
      <c r="J8" s="153">
        <f aca="true" t="shared" si="0" ref="J8:J22">SUM(C8:I8)</f>
        <v>0</v>
      </c>
    </row>
    <row r="9" spans="1:10" s="92" customFormat="1" ht="21" customHeight="1" thickBot="1">
      <c r="A9" s="27">
        <f aca="true" t="shared" si="1" ref="A9:A16">1+A8</f>
        <v>3</v>
      </c>
      <c r="B9" s="136" t="s">
        <v>88</v>
      </c>
      <c r="C9" s="155">
        <f>+C7</f>
        <v>6310900</v>
      </c>
      <c r="D9" s="155"/>
      <c r="E9" s="155"/>
      <c r="F9" s="155">
        <f>+F7</f>
        <v>34714500</v>
      </c>
      <c r="G9" s="155"/>
      <c r="H9" s="155"/>
      <c r="I9" s="158">
        <f>+I7</f>
        <v>-941900</v>
      </c>
      <c r="J9" s="152">
        <f>SUM(C9:I9)</f>
        <v>40083500</v>
      </c>
    </row>
    <row r="10" spans="1:10" s="92" customFormat="1" ht="16.5" customHeight="1">
      <c r="A10" s="27">
        <f t="shared" si="1"/>
        <v>4</v>
      </c>
      <c r="B10" s="138" t="s">
        <v>173</v>
      </c>
      <c r="C10" s="157"/>
      <c r="D10" s="157"/>
      <c r="E10" s="157"/>
      <c r="F10" s="157"/>
      <c r="G10" s="157"/>
      <c r="H10" s="157"/>
      <c r="I10" s="159"/>
      <c r="J10" s="139">
        <f>SUM(C10:I10)</f>
        <v>0</v>
      </c>
    </row>
    <row r="11" spans="1:10" s="92" customFormat="1" ht="16.5" customHeight="1">
      <c r="A11" s="27">
        <f t="shared" si="1"/>
        <v>5</v>
      </c>
      <c r="B11" s="140" t="s">
        <v>234</v>
      </c>
      <c r="C11" s="160"/>
      <c r="D11" s="160"/>
      <c r="E11" s="160"/>
      <c r="F11" s="160"/>
      <c r="G11" s="160"/>
      <c r="H11" s="160"/>
      <c r="I11" s="161"/>
      <c r="J11" s="141">
        <f t="shared" si="0"/>
        <v>0</v>
      </c>
    </row>
    <row r="12" spans="1:10" s="92" customFormat="1" ht="16.5" customHeight="1">
      <c r="A12" s="27">
        <f t="shared" si="1"/>
        <v>6</v>
      </c>
      <c r="B12" s="140" t="s">
        <v>174</v>
      </c>
      <c r="C12" s="160"/>
      <c r="D12" s="160"/>
      <c r="E12" s="160"/>
      <c r="F12" s="160"/>
      <c r="G12" s="160"/>
      <c r="H12" s="160"/>
      <c r="I12" s="161"/>
      <c r="J12" s="141">
        <f t="shared" si="0"/>
        <v>0</v>
      </c>
    </row>
    <row r="13" spans="1:11" s="92" customFormat="1" ht="16.5" customHeight="1">
      <c r="A13" s="27">
        <f t="shared" si="1"/>
        <v>7</v>
      </c>
      <c r="B13" s="140" t="s">
        <v>175</v>
      </c>
      <c r="C13" s="160"/>
      <c r="D13" s="160"/>
      <c r="E13" s="160"/>
      <c r="F13" s="160"/>
      <c r="G13" s="160"/>
      <c r="H13" s="160"/>
      <c r="I13" s="161"/>
      <c r="J13" s="141">
        <f>SUM(C13:I13)</f>
        <v>0</v>
      </c>
      <c r="K13" s="93"/>
    </row>
    <row r="14" spans="1:11" s="92" customFormat="1" ht="16.5" customHeight="1">
      <c r="A14" s="27">
        <f t="shared" si="1"/>
        <v>8</v>
      </c>
      <c r="B14" s="140" t="s">
        <v>176</v>
      </c>
      <c r="C14" s="160"/>
      <c r="D14" s="160"/>
      <c r="E14" s="160"/>
      <c r="F14" s="160"/>
      <c r="G14" s="160"/>
      <c r="H14" s="160"/>
      <c r="I14" s="160"/>
      <c r="J14" s="141">
        <f t="shared" si="0"/>
        <v>0</v>
      </c>
      <c r="K14" s="93"/>
    </row>
    <row r="15" spans="1:12" s="92" customFormat="1" ht="21" customHeight="1" thickBot="1">
      <c r="A15" s="27">
        <f t="shared" si="1"/>
        <v>9</v>
      </c>
      <c r="B15" s="136" t="s">
        <v>253</v>
      </c>
      <c r="C15" s="154">
        <f>+C9</f>
        <v>6310900</v>
      </c>
      <c r="D15" s="154">
        <f>SUM(D7:D14)</f>
        <v>0</v>
      </c>
      <c r="E15" s="154">
        <f>SUM(E7:E14)</f>
        <v>0</v>
      </c>
      <c r="F15" s="154">
        <f>+F9</f>
        <v>34714500</v>
      </c>
      <c r="G15" s="154">
        <f>SUM(G7:G14)</f>
        <v>0</v>
      </c>
      <c r="H15" s="154"/>
      <c r="I15" s="154">
        <f>+I9+I10</f>
        <v>-941900</v>
      </c>
      <c r="J15" s="137">
        <f>SUM(C15:I15)</f>
        <v>40083500</v>
      </c>
      <c r="K15" s="93"/>
      <c r="L15" s="93"/>
    </row>
    <row r="16" spans="1:10" s="92" customFormat="1" ht="25.5" customHeight="1">
      <c r="A16" s="27">
        <f t="shared" si="1"/>
        <v>10</v>
      </c>
      <c r="B16" s="138" t="s">
        <v>172</v>
      </c>
      <c r="C16" s="162"/>
      <c r="D16" s="162"/>
      <c r="E16" s="162"/>
      <c r="F16" s="162"/>
      <c r="G16" s="157"/>
      <c r="H16" s="157"/>
      <c r="I16" s="163"/>
      <c r="J16" s="142">
        <f t="shared" si="0"/>
        <v>0</v>
      </c>
    </row>
    <row r="17" spans="1:11" s="92" customFormat="1" ht="21" customHeight="1" thickBot="1">
      <c r="A17" s="27">
        <f aca="true" t="shared" si="2" ref="A17:A23">1+A16</f>
        <v>11</v>
      </c>
      <c r="B17" s="136" t="s">
        <v>88</v>
      </c>
      <c r="C17" s="164">
        <f>+C15</f>
        <v>6310900</v>
      </c>
      <c r="D17" s="164"/>
      <c r="E17" s="164"/>
      <c r="F17" s="164">
        <f>+F15</f>
        <v>34714500</v>
      </c>
      <c r="G17" s="164"/>
      <c r="H17" s="164"/>
      <c r="I17" s="165">
        <f>+I15</f>
        <v>-941900</v>
      </c>
      <c r="J17" s="143">
        <f t="shared" si="0"/>
        <v>40083500</v>
      </c>
      <c r="K17" s="99"/>
    </row>
    <row r="18" spans="1:11" s="92" customFormat="1" ht="21" customHeight="1">
      <c r="A18" s="27">
        <f t="shared" si="2"/>
        <v>12</v>
      </c>
      <c r="B18" s="138" t="s">
        <v>173</v>
      </c>
      <c r="C18" s="162"/>
      <c r="D18" s="162"/>
      <c r="E18" s="162"/>
      <c r="F18" s="162"/>
      <c r="G18" s="162"/>
      <c r="H18" s="162"/>
      <c r="I18" s="159">
        <f>+INCOME!D26</f>
        <v>0</v>
      </c>
      <c r="J18" s="139">
        <f t="shared" si="0"/>
        <v>0</v>
      </c>
      <c r="K18" s="99"/>
    </row>
    <row r="19" spans="1:10" s="92" customFormat="1" ht="21" customHeight="1">
      <c r="A19" s="27">
        <f t="shared" si="2"/>
        <v>13</v>
      </c>
      <c r="B19" s="140" t="s">
        <v>234</v>
      </c>
      <c r="C19" s="166"/>
      <c r="D19" s="166"/>
      <c r="E19" s="166"/>
      <c r="F19" s="166"/>
      <c r="G19" s="166"/>
      <c r="H19" s="166"/>
      <c r="I19" s="167"/>
      <c r="J19" s="139">
        <f t="shared" si="0"/>
        <v>0</v>
      </c>
    </row>
    <row r="20" spans="1:10" s="92" customFormat="1" ht="21" customHeight="1">
      <c r="A20" s="27">
        <f t="shared" si="2"/>
        <v>14</v>
      </c>
      <c r="B20" s="140" t="s">
        <v>174</v>
      </c>
      <c r="C20" s="166"/>
      <c r="D20" s="166"/>
      <c r="E20" s="166"/>
      <c r="F20" s="166"/>
      <c r="G20" s="166"/>
      <c r="H20" s="166"/>
      <c r="I20" s="167"/>
      <c r="J20" s="139">
        <f t="shared" si="0"/>
        <v>0</v>
      </c>
    </row>
    <row r="21" spans="1:11" s="92" customFormat="1" ht="21" customHeight="1">
      <c r="A21" s="27">
        <f t="shared" si="2"/>
        <v>15</v>
      </c>
      <c r="B21" s="140" t="s">
        <v>175</v>
      </c>
      <c r="C21" s="166"/>
      <c r="D21" s="166"/>
      <c r="E21" s="166"/>
      <c r="F21" s="166"/>
      <c r="G21" s="166"/>
      <c r="H21" s="166"/>
      <c r="I21" s="161"/>
      <c r="J21" s="139">
        <f t="shared" si="0"/>
        <v>0</v>
      </c>
      <c r="K21" s="93"/>
    </row>
    <row r="22" spans="1:11" s="92" customFormat="1" ht="21" customHeight="1">
      <c r="A22" s="27">
        <f t="shared" si="2"/>
        <v>16</v>
      </c>
      <c r="B22" s="140" t="s">
        <v>176</v>
      </c>
      <c r="C22" s="144"/>
      <c r="D22" s="144"/>
      <c r="E22" s="144"/>
      <c r="F22" s="144"/>
      <c r="G22" s="144"/>
      <c r="H22" s="144"/>
      <c r="I22" s="145"/>
      <c r="J22" s="139">
        <f t="shared" si="0"/>
        <v>0</v>
      </c>
      <c r="K22" s="93"/>
    </row>
    <row r="23" spans="1:12" s="92" customFormat="1" ht="21" customHeight="1" thickBot="1">
      <c r="A23" s="27">
        <f t="shared" si="2"/>
        <v>17</v>
      </c>
      <c r="B23" s="136" t="s">
        <v>258</v>
      </c>
      <c r="C23" s="137">
        <f>+C17</f>
        <v>6310900</v>
      </c>
      <c r="D23" s="137">
        <f>SUM(D15:D22)</f>
        <v>0</v>
      </c>
      <c r="E23" s="137">
        <f>SUM(E15:E22)</f>
        <v>0</v>
      </c>
      <c r="F23" s="137">
        <f>+F17</f>
        <v>34714500</v>
      </c>
      <c r="G23" s="137">
        <f>SUM(G15:G22)</f>
        <v>0</v>
      </c>
      <c r="H23" s="137">
        <f>SUM(H15:H22)</f>
        <v>0</v>
      </c>
      <c r="I23" s="137">
        <f>SUM(I16:I22)</f>
        <v>-941900</v>
      </c>
      <c r="J23" s="137">
        <f>SUM(J16:J22)</f>
        <v>40083500</v>
      </c>
      <c r="K23" s="93"/>
      <c r="L23" s="93"/>
    </row>
    <row r="24" ht="11.25">
      <c r="J24" s="96">
        <f>+J23-BALANS!D68</f>
        <v>0</v>
      </c>
    </row>
    <row r="25" spans="2:10" ht="12.75" customHeight="1">
      <c r="B25" s="95" t="str">
        <f>+'Face-2'!B33</f>
        <v>Захирал                                                             ( Б.Сугарсүрэн )</v>
      </c>
      <c r="C25" s="95"/>
      <c r="D25" s="5"/>
      <c r="E25" s="5"/>
      <c r="F25" s="5"/>
      <c r="J25" s="96"/>
    </row>
    <row r="26" spans="2:6" ht="12.75">
      <c r="B26" s="56"/>
      <c r="C26" s="5"/>
      <c r="D26" s="5"/>
      <c r="E26" s="5"/>
      <c r="F26" s="5"/>
    </row>
    <row r="27" spans="2:3" ht="12.75">
      <c r="B27" s="61" t="str">
        <f>+'Face-2'!B35</f>
        <v>Нягтлан бодогч                                              ( . . . . . . . . . . . .  )</v>
      </c>
      <c r="C27" s="56"/>
    </row>
  </sheetData>
  <sheetProtection/>
  <mergeCells count="4">
    <mergeCell ref="B1:H1"/>
    <mergeCell ref="B2:I2"/>
    <mergeCell ref="A3:B3"/>
    <mergeCell ref="A4:B4"/>
  </mergeCells>
  <printOptions/>
  <pageMargins left="0.5" right="0.25" top="0.75" bottom="0.75" header="0.3" footer="0.3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6"/>
  <sheetViews>
    <sheetView zoomScale="120" zoomScaleNormal="120" zoomScalePageLayoutView="0" workbookViewId="0" topLeftCell="A1">
      <selection activeCell="C6" sqref="C6"/>
    </sheetView>
  </sheetViews>
  <sheetFormatPr defaultColWidth="9.140625" defaultRowHeight="12.75"/>
  <cols>
    <col min="1" max="1" width="7.57421875" style="2" customWidth="1"/>
    <col min="2" max="2" width="53.421875" style="2" customWidth="1"/>
    <col min="3" max="3" width="16.8515625" style="2" customWidth="1"/>
    <col min="4" max="4" width="16.28125" style="2" customWidth="1"/>
    <col min="5" max="5" width="14.28125" style="2" bestFit="1" customWidth="1"/>
    <col min="6" max="6" width="12.8515625" style="2" bestFit="1" customWidth="1"/>
    <col min="7" max="16384" width="9.140625" style="2" customWidth="1"/>
  </cols>
  <sheetData>
    <row r="1" ht="15.75">
      <c r="B1" s="21" t="s">
        <v>89</v>
      </c>
    </row>
    <row r="2" ht="15.75">
      <c r="B2" s="21"/>
    </row>
    <row r="3" spans="1:4" ht="12.75">
      <c r="A3" s="184" t="str">
        <f>+EQUITY!A3</f>
        <v>"ЛЮКС ЗАНАДУ ГРУПП"  ХК</v>
      </c>
      <c r="B3" s="184"/>
      <c r="C3" s="5"/>
      <c r="D3" s="50" t="str">
        <f>+BALANS!D3</f>
        <v>2023 оны 06-р сарын 30-ны өдөр</v>
      </c>
    </row>
    <row r="4" spans="1:4" ht="11.25">
      <c r="A4" s="2" t="s">
        <v>2</v>
      </c>
      <c r="C4" s="6"/>
      <c r="D4" s="6"/>
    </row>
    <row r="5" spans="3:4" ht="12">
      <c r="C5" s="22"/>
      <c r="D5" s="22" t="s">
        <v>4</v>
      </c>
    </row>
    <row r="6" spans="1:4" ht="24">
      <c r="A6" s="13" t="s">
        <v>3</v>
      </c>
      <c r="B6" s="16" t="s">
        <v>82</v>
      </c>
      <c r="C6" s="104" t="str">
        <f>+INCOME!C6</f>
        <v>2022 оны 12-р сарын 31 өдөр</v>
      </c>
      <c r="D6" s="60" t="s">
        <v>240</v>
      </c>
    </row>
    <row r="7" spans="1:4" ht="12">
      <c r="A7" s="27">
        <v>1</v>
      </c>
      <c r="B7" s="18" t="s">
        <v>90</v>
      </c>
      <c r="C7" s="146"/>
      <c r="D7" s="146"/>
    </row>
    <row r="8" spans="1:4" ht="12">
      <c r="A8" s="59">
        <v>1.1</v>
      </c>
      <c r="B8" s="97" t="s">
        <v>212</v>
      </c>
      <c r="C8" s="147">
        <f>SUM(C9:C14)</f>
        <v>0</v>
      </c>
      <c r="D8" s="147">
        <f>SUM(D9:D14)</f>
        <v>0</v>
      </c>
    </row>
    <row r="9" spans="1:4" ht="12">
      <c r="A9" s="195"/>
      <c r="B9" s="4" t="s">
        <v>177</v>
      </c>
      <c r="C9" s="146"/>
      <c r="D9" s="146"/>
    </row>
    <row r="10" spans="1:4" ht="12">
      <c r="A10" s="196"/>
      <c r="B10" s="4" t="s">
        <v>178</v>
      </c>
      <c r="C10" s="146"/>
      <c r="D10" s="146"/>
    </row>
    <row r="11" spans="1:4" ht="12">
      <c r="A11" s="196"/>
      <c r="B11" s="2" t="s">
        <v>181</v>
      </c>
      <c r="C11" s="146"/>
      <c r="D11" s="146"/>
    </row>
    <row r="12" spans="1:4" ht="12">
      <c r="A12" s="196"/>
      <c r="B12" s="4" t="s">
        <v>235</v>
      </c>
      <c r="C12" s="146"/>
      <c r="D12" s="146"/>
    </row>
    <row r="13" spans="1:4" ht="12">
      <c r="A13" s="196"/>
      <c r="B13" s="28" t="s">
        <v>179</v>
      </c>
      <c r="C13" s="146"/>
      <c r="D13" s="146"/>
    </row>
    <row r="14" spans="1:4" ht="12">
      <c r="A14" s="197"/>
      <c r="B14" s="15" t="s">
        <v>180</v>
      </c>
      <c r="C14" s="146"/>
      <c r="D14" s="146"/>
    </row>
    <row r="15" spans="1:4" ht="12">
      <c r="A15" s="59">
        <v>1.2</v>
      </c>
      <c r="B15" s="20" t="s">
        <v>213</v>
      </c>
      <c r="C15" s="147">
        <f>SUM(C16:C24)</f>
        <v>2604200</v>
      </c>
      <c r="D15" s="147">
        <f>SUM(D16:D24)</f>
        <v>0</v>
      </c>
    </row>
    <row r="16" spans="1:4" ht="12">
      <c r="A16" s="195"/>
      <c r="B16" s="15" t="s">
        <v>182</v>
      </c>
      <c r="C16" s="146"/>
      <c r="D16" s="146"/>
    </row>
    <row r="17" spans="1:4" ht="12">
      <c r="A17" s="196"/>
      <c r="B17" s="15" t="s">
        <v>183</v>
      </c>
      <c r="C17" s="146"/>
      <c r="D17" s="146"/>
    </row>
    <row r="18" spans="1:4" ht="12">
      <c r="A18" s="196"/>
      <c r="B18" s="15" t="s">
        <v>184</v>
      </c>
      <c r="C18" s="146"/>
      <c r="D18" s="146"/>
    </row>
    <row r="19" spans="1:4" ht="12">
      <c r="A19" s="196"/>
      <c r="B19" s="2" t="s">
        <v>185</v>
      </c>
      <c r="C19" s="146"/>
      <c r="D19" s="146"/>
    </row>
    <row r="20" spans="1:4" ht="12">
      <c r="A20" s="196"/>
      <c r="B20" s="15" t="s">
        <v>186</v>
      </c>
      <c r="C20" s="146"/>
      <c r="D20" s="146"/>
    </row>
    <row r="21" spans="1:4" ht="12">
      <c r="A21" s="196"/>
      <c r="B21" s="15" t="s">
        <v>236</v>
      </c>
      <c r="C21" s="146"/>
      <c r="D21" s="146"/>
    </row>
    <row r="22" spans="1:4" ht="12">
      <c r="A22" s="196"/>
      <c r="B22" s="15" t="s">
        <v>237</v>
      </c>
      <c r="C22" s="146">
        <f>1543742.41-42.41</f>
        <v>1543700</v>
      </c>
      <c r="D22" s="146"/>
    </row>
    <row r="23" spans="1:4" ht="12">
      <c r="A23" s="196"/>
      <c r="B23" s="15" t="s">
        <v>187</v>
      </c>
      <c r="C23" s="146"/>
      <c r="D23" s="146"/>
    </row>
    <row r="24" spans="1:4" ht="12">
      <c r="A24" s="197"/>
      <c r="B24" s="57" t="s">
        <v>188</v>
      </c>
      <c r="C24" s="146">
        <v>1060500</v>
      </c>
      <c r="D24" s="146"/>
    </row>
    <row r="25" spans="1:4" ht="12">
      <c r="A25" s="59">
        <v>1.3</v>
      </c>
      <c r="B25" s="18" t="s">
        <v>91</v>
      </c>
      <c r="C25" s="147">
        <f>+C8-C15</f>
        <v>-2604200</v>
      </c>
      <c r="D25" s="147">
        <f>+D8-D15</f>
        <v>0</v>
      </c>
    </row>
    <row r="26" spans="1:4" ht="12">
      <c r="A26" s="59">
        <v>2</v>
      </c>
      <c r="B26" s="18" t="s">
        <v>92</v>
      </c>
      <c r="C26" s="147">
        <f>+C27-C36</f>
        <v>0</v>
      </c>
      <c r="D26" s="147">
        <f>+D27-D36</f>
        <v>0</v>
      </c>
    </row>
    <row r="27" spans="1:4" ht="12">
      <c r="A27" s="59">
        <v>2.1</v>
      </c>
      <c r="B27" s="4" t="s">
        <v>212</v>
      </c>
      <c r="C27" s="147">
        <f>SUM(C28:C34)</f>
        <v>0</v>
      </c>
      <c r="D27" s="147">
        <f>SUM(D28:D34)</f>
        <v>0</v>
      </c>
    </row>
    <row r="28" spans="1:4" ht="12">
      <c r="A28" s="195"/>
      <c r="B28" s="4" t="s">
        <v>189</v>
      </c>
      <c r="C28" s="146"/>
      <c r="D28" s="146"/>
    </row>
    <row r="29" spans="1:4" ht="12">
      <c r="A29" s="196"/>
      <c r="B29" s="4" t="s">
        <v>117</v>
      </c>
      <c r="C29" s="146"/>
      <c r="D29" s="146"/>
    </row>
    <row r="30" spans="1:4" ht="12">
      <c r="A30" s="196"/>
      <c r="B30" s="4" t="s">
        <v>190</v>
      </c>
      <c r="C30" s="146"/>
      <c r="D30" s="146"/>
    </row>
    <row r="31" spans="1:4" ht="12">
      <c r="A31" s="196"/>
      <c r="B31" s="4" t="s">
        <v>191</v>
      </c>
      <c r="C31" s="146"/>
      <c r="D31" s="146"/>
    </row>
    <row r="32" spans="1:4" ht="12">
      <c r="A32" s="196"/>
      <c r="B32" s="4" t="s">
        <v>192</v>
      </c>
      <c r="C32" s="146"/>
      <c r="D32" s="146"/>
    </row>
    <row r="33" spans="1:4" ht="12">
      <c r="A33" s="196"/>
      <c r="B33" s="4" t="s">
        <v>193</v>
      </c>
      <c r="C33" s="146"/>
      <c r="D33" s="146"/>
    </row>
    <row r="34" spans="1:4" ht="12">
      <c r="A34" s="196"/>
      <c r="B34" s="4" t="s">
        <v>194</v>
      </c>
      <c r="C34" s="146"/>
      <c r="D34" s="146"/>
    </row>
    <row r="35" spans="1:4" ht="12">
      <c r="A35" s="197"/>
      <c r="B35" s="4"/>
      <c r="C35" s="146"/>
      <c r="D35" s="146"/>
    </row>
    <row r="36" spans="1:4" ht="12">
      <c r="A36" s="59">
        <v>2.2</v>
      </c>
      <c r="B36" s="4" t="s">
        <v>214</v>
      </c>
      <c r="C36" s="147">
        <f>SUM(C37:C42)</f>
        <v>0</v>
      </c>
      <c r="D36" s="147">
        <f>SUM(D37:D42)</f>
        <v>0</v>
      </c>
    </row>
    <row r="37" spans="1:4" ht="12">
      <c r="A37" s="195"/>
      <c r="B37" s="4" t="s">
        <v>195</v>
      </c>
      <c r="C37" s="146"/>
      <c r="D37" s="146"/>
    </row>
    <row r="38" spans="1:4" ht="12">
      <c r="A38" s="196"/>
      <c r="B38" s="4" t="s">
        <v>196</v>
      </c>
      <c r="C38" s="146"/>
      <c r="D38" s="146"/>
    </row>
    <row r="39" spans="1:4" ht="12">
      <c r="A39" s="196"/>
      <c r="B39" s="4" t="s">
        <v>197</v>
      </c>
      <c r="C39" s="146"/>
      <c r="D39" s="146"/>
    </row>
    <row r="40" spans="1:4" ht="12">
      <c r="A40" s="196"/>
      <c r="B40" s="4" t="s">
        <v>198</v>
      </c>
      <c r="C40" s="146"/>
      <c r="D40" s="146"/>
    </row>
    <row r="41" spans="1:4" ht="12">
      <c r="A41" s="196"/>
      <c r="B41" s="4" t="s">
        <v>199</v>
      </c>
      <c r="C41" s="146"/>
      <c r="D41" s="146"/>
    </row>
    <row r="42" spans="1:4" ht="12">
      <c r="A42" s="197"/>
      <c r="B42" s="4"/>
      <c r="C42" s="146"/>
      <c r="D42" s="146"/>
    </row>
    <row r="43" spans="1:4" ht="12">
      <c r="A43" s="59">
        <v>2.3</v>
      </c>
      <c r="B43" s="98" t="s">
        <v>93</v>
      </c>
      <c r="C43" s="147">
        <f>+C27-C36</f>
        <v>0</v>
      </c>
      <c r="D43" s="147">
        <f>+D27-D36</f>
        <v>0</v>
      </c>
    </row>
    <row r="44" spans="1:4" ht="12">
      <c r="A44" s="62" t="s">
        <v>201</v>
      </c>
      <c r="B44" s="18" t="s">
        <v>200</v>
      </c>
      <c r="C44" s="147">
        <f>SUM(C45:C49)</f>
        <v>0</v>
      </c>
      <c r="D44" s="147">
        <f>SUM(D45:D49)</f>
        <v>0</v>
      </c>
    </row>
    <row r="45" spans="1:4" ht="12">
      <c r="A45" s="192"/>
      <c r="B45" s="15" t="s">
        <v>212</v>
      </c>
      <c r="C45" s="148"/>
      <c r="D45" s="148"/>
    </row>
    <row r="46" spans="1:4" ht="12">
      <c r="A46" s="193"/>
      <c r="B46" s="2" t="s">
        <v>202</v>
      </c>
      <c r="C46" s="149"/>
      <c r="D46" s="149"/>
    </row>
    <row r="47" spans="1:4" ht="12">
      <c r="A47" s="193"/>
      <c r="B47" s="4" t="s">
        <v>203</v>
      </c>
      <c r="C47" s="149"/>
      <c r="D47" s="149"/>
    </row>
    <row r="48" spans="1:4" ht="12">
      <c r="A48" s="193"/>
      <c r="B48" s="4" t="s">
        <v>204</v>
      </c>
      <c r="C48" s="150"/>
      <c r="D48" s="150"/>
    </row>
    <row r="49" spans="1:4" ht="12">
      <c r="A49" s="194"/>
      <c r="B49" s="103" t="s">
        <v>241</v>
      </c>
      <c r="C49" s="150"/>
      <c r="D49" s="150"/>
    </row>
    <row r="50" spans="1:4" ht="12">
      <c r="A50" s="62" t="s">
        <v>207</v>
      </c>
      <c r="B50" s="18" t="s">
        <v>215</v>
      </c>
      <c r="C50" s="151">
        <f>SUM(C51:C55)</f>
        <v>0</v>
      </c>
      <c r="D50" s="151">
        <f>SUM(D51:D55)</f>
        <v>0</v>
      </c>
    </row>
    <row r="51" spans="1:4" ht="12">
      <c r="A51" s="192"/>
      <c r="B51" s="2" t="s">
        <v>238</v>
      </c>
      <c r="C51" s="150"/>
      <c r="D51" s="150"/>
    </row>
    <row r="52" spans="1:4" ht="12">
      <c r="A52" s="193"/>
      <c r="B52" s="4" t="s">
        <v>205</v>
      </c>
      <c r="C52" s="150"/>
      <c r="D52" s="150"/>
    </row>
    <row r="53" spans="1:4" ht="12">
      <c r="A53" s="193"/>
      <c r="B53" s="2" t="s">
        <v>239</v>
      </c>
      <c r="C53" s="150"/>
      <c r="D53" s="150"/>
    </row>
    <row r="54" spans="1:4" ht="12">
      <c r="A54" s="193"/>
      <c r="B54" s="4" t="s">
        <v>206</v>
      </c>
      <c r="C54" s="150"/>
      <c r="D54" s="150"/>
    </row>
    <row r="55" spans="1:4" ht="12">
      <c r="A55" s="194"/>
      <c r="B55" s="4" t="s">
        <v>241</v>
      </c>
      <c r="C55" s="150"/>
      <c r="D55" s="150"/>
    </row>
    <row r="56" spans="1:5" ht="12">
      <c r="A56" s="62" t="s">
        <v>208</v>
      </c>
      <c r="B56" s="52" t="s">
        <v>94</v>
      </c>
      <c r="C56" s="151">
        <f>+C44-C50</f>
        <v>0</v>
      </c>
      <c r="D56" s="151">
        <f>+D44-D50</f>
        <v>0</v>
      </c>
      <c r="E56" s="8"/>
    </row>
    <row r="57" spans="1:5" ht="12">
      <c r="A57" s="63" t="s">
        <v>209</v>
      </c>
      <c r="B57" s="108" t="s">
        <v>244</v>
      </c>
      <c r="C57" s="151"/>
      <c r="D57" s="150"/>
      <c r="E57" s="8"/>
    </row>
    <row r="58" spans="1:6" ht="12">
      <c r="A58" s="63" t="s">
        <v>243</v>
      </c>
      <c r="B58" s="52" t="s">
        <v>95</v>
      </c>
      <c r="C58" s="151">
        <f>+C25+C43+C56</f>
        <v>-2604200</v>
      </c>
      <c r="D58" s="151">
        <f>+D25+D43+D56+D57</f>
        <v>0</v>
      </c>
      <c r="E58" s="8"/>
      <c r="F58" s="8"/>
    </row>
    <row r="59" spans="1:6" ht="12">
      <c r="A59" s="63" t="s">
        <v>210</v>
      </c>
      <c r="B59" s="18" t="s">
        <v>96</v>
      </c>
      <c r="C59" s="151">
        <v>5480157.59</v>
      </c>
      <c r="D59" s="151">
        <f>+C60</f>
        <v>2875957.59</v>
      </c>
      <c r="E59" s="8"/>
      <c r="F59" s="8"/>
    </row>
    <row r="60" spans="1:5" ht="12">
      <c r="A60" s="63" t="s">
        <v>211</v>
      </c>
      <c r="B60" s="18" t="s">
        <v>97</v>
      </c>
      <c r="C60" s="151">
        <f>+BALANS!C10</f>
        <v>2875957.59</v>
      </c>
      <c r="D60" s="151">
        <f>+BALANS!D10</f>
        <v>2875957.59</v>
      </c>
      <c r="E60" s="8"/>
    </row>
    <row r="61" spans="1:4" ht="12">
      <c r="A61" s="24"/>
      <c r="B61" s="25"/>
      <c r="C61" s="26">
        <f>+(C60-C59)-C58</f>
        <v>0</v>
      </c>
      <c r="D61" s="26">
        <f>+(D60-D59)-D58</f>
        <v>0</v>
      </c>
    </row>
    <row r="62" spans="1:4" ht="12">
      <c r="A62" s="24"/>
      <c r="B62" s="25"/>
      <c r="C62" s="26"/>
      <c r="D62" s="26"/>
    </row>
    <row r="63" spans="3:4" ht="11.25">
      <c r="C63" s="8"/>
      <c r="D63" s="8"/>
    </row>
    <row r="64" spans="2:4" ht="12.75">
      <c r="B64" s="5" t="str">
        <f>+EQUITY!B25</f>
        <v>Захирал                                                             ( Б.Сугарсүрэн )</v>
      </c>
      <c r="C64" s="8"/>
      <c r="D64" s="8"/>
    </row>
    <row r="65" spans="2:4" ht="12.75">
      <c r="B65" s="5"/>
      <c r="C65" s="9"/>
      <c r="D65" s="9"/>
    </row>
    <row r="66" ht="12.75">
      <c r="B66" s="5" t="str">
        <f>+INCOME!B39</f>
        <v>Нягтлан бодогч                                              ( . . . . . . . . . . . .  )</v>
      </c>
    </row>
  </sheetData>
  <sheetProtection/>
  <mergeCells count="7">
    <mergeCell ref="A51:A55"/>
    <mergeCell ref="A16:A24"/>
    <mergeCell ref="A45:A49"/>
    <mergeCell ref="A3:B3"/>
    <mergeCell ref="A9:A14"/>
    <mergeCell ref="A28:A35"/>
    <mergeCell ref="A37:A42"/>
  </mergeCells>
  <printOptions/>
  <pageMargins left="0.6" right="0" top="0" bottom="0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technology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Oyuntsetseg</dc:creator>
  <cp:keywords/>
  <dc:description/>
  <cp:lastModifiedBy>Болорцэцэг Б</cp:lastModifiedBy>
  <cp:lastPrinted>2023-05-02T06:03:20Z</cp:lastPrinted>
  <dcterms:created xsi:type="dcterms:W3CDTF">2002-08-04T08:27:34Z</dcterms:created>
  <dcterms:modified xsi:type="dcterms:W3CDTF">2023-08-03T01:58:52Z</dcterms:modified>
  <cp:category/>
  <cp:version/>
  <cp:contentType/>
  <cp:contentStatus/>
</cp:coreProperties>
</file>