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teever achlal 2020\2021 on\HBB\"/>
    </mc:Choice>
  </mc:AlternateContent>
  <xr:revisionPtr revIDLastSave="0" documentId="13_ncr:1_{F813ADD7-D2DF-456E-AC87-9A0536CC049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СТ 1" sheetId="1" r:id="rId1"/>
    <sheet name="СТ 2" sheetId="2" r:id="rId2"/>
    <sheet name="СТ 3" sheetId="3" r:id="rId3"/>
    <sheet name="СТ 4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4" l="1"/>
  <c r="D55" i="4"/>
  <c r="D54" i="4"/>
  <c r="D47" i="4"/>
  <c r="D52" i="4" s="1"/>
  <c r="D35" i="4"/>
  <c r="D41" i="4" s="1"/>
  <c r="D27" i="4"/>
  <c r="D24" i="4"/>
  <c r="D14" i="4"/>
  <c r="D7" i="4"/>
  <c r="D25" i="4" s="1"/>
  <c r="D3" i="4"/>
  <c r="B3" i="4"/>
  <c r="A31" i="3"/>
  <c r="B29" i="3"/>
  <c r="G28" i="3"/>
  <c r="G27" i="3"/>
  <c r="F26" i="3"/>
  <c r="G26" i="3" s="1"/>
  <c r="G25" i="3"/>
  <c r="G24" i="3"/>
  <c r="G23" i="3"/>
  <c r="G22" i="3"/>
  <c r="G20" i="3"/>
  <c r="G18" i="3"/>
  <c r="G17" i="3"/>
  <c r="G16" i="3"/>
  <c r="G15" i="3"/>
  <c r="G14" i="3"/>
  <c r="G13" i="3"/>
  <c r="G12" i="3"/>
  <c r="E11" i="3"/>
  <c r="E19" i="3" s="1"/>
  <c r="E21" i="3" s="1"/>
  <c r="E29" i="3" s="1"/>
  <c r="D11" i="3"/>
  <c r="D19" i="3" s="1"/>
  <c r="D21" i="3" s="1"/>
  <c r="D29" i="3" s="1"/>
  <c r="C11" i="3"/>
  <c r="C19" i="3" s="1"/>
  <c r="C21" i="3" s="1"/>
  <c r="C29" i="3" s="1"/>
  <c r="G10" i="3"/>
  <c r="G9" i="3"/>
  <c r="F9" i="3"/>
  <c r="F11" i="3" s="1"/>
  <c r="F19" i="3" s="1"/>
  <c r="F21" i="3" s="1"/>
  <c r="F29" i="3" s="1"/>
  <c r="F3" i="3"/>
  <c r="B3" i="3"/>
  <c r="A36" i="2"/>
  <c r="G25" i="2"/>
  <c r="G16" i="2"/>
  <c r="G15" i="2"/>
  <c r="G14" i="2"/>
  <c r="G11" i="2"/>
  <c r="G8" i="2"/>
  <c r="G7" i="2"/>
  <c r="G9" i="2" s="1"/>
  <c r="G24" i="2" s="1"/>
  <c r="G26" i="2" s="1"/>
  <c r="G28" i="2" s="1"/>
  <c r="G33" i="2" s="1"/>
  <c r="G3" i="2"/>
  <c r="A82" i="1"/>
  <c r="D74" i="1"/>
  <c r="C74" i="1"/>
  <c r="D72" i="1"/>
  <c r="C72" i="1"/>
  <c r="D71" i="1"/>
  <c r="C71" i="1"/>
  <c r="D70" i="1"/>
  <c r="D76" i="1" s="1"/>
  <c r="D78" i="1" s="1"/>
  <c r="C70" i="1"/>
  <c r="C76" i="1" s="1"/>
  <c r="D67" i="1"/>
  <c r="C67" i="1"/>
  <c r="D63" i="1"/>
  <c r="D47" i="1"/>
  <c r="C47" i="1"/>
  <c r="D46" i="1"/>
  <c r="C46" i="1"/>
  <c r="C45" i="1"/>
  <c r="D43" i="1"/>
  <c r="D42" i="1"/>
  <c r="C42" i="1"/>
  <c r="D40" i="1"/>
  <c r="C40" i="1"/>
  <c r="D39" i="1"/>
  <c r="C39" i="1"/>
  <c r="C48" i="1" s="1"/>
  <c r="C64" i="1" s="1"/>
  <c r="C78" i="1" s="1"/>
  <c r="D38" i="1"/>
  <c r="D37" i="1"/>
  <c r="D48" i="1" s="1"/>
  <c r="D64" i="1" s="1"/>
  <c r="C37" i="1"/>
  <c r="D27" i="1"/>
  <c r="C27" i="1"/>
  <c r="D23" i="1"/>
  <c r="D32" i="1" s="1"/>
  <c r="C23" i="1"/>
  <c r="C32" i="1" s="1"/>
  <c r="D20" i="1"/>
  <c r="C20" i="1"/>
  <c r="D18" i="1"/>
  <c r="C18" i="1"/>
  <c r="D17" i="1"/>
  <c r="C17" i="1"/>
  <c r="D15" i="1"/>
  <c r="D21" i="1" s="1"/>
  <c r="D33" i="1" s="1"/>
  <c r="C15" i="1"/>
  <c r="D12" i="1"/>
  <c r="C12" i="1"/>
  <c r="C21" i="1" s="1"/>
  <c r="D53" i="4" l="1"/>
  <c r="G11" i="3"/>
  <c r="G19" i="3" s="1"/>
  <c r="G21" i="3" s="1"/>
  <c r="G29" i="3" s="1"/>
  <c r="C33" i="1"/>
</calcChain>
</file>

<file path=xl/sharedStrings.xml><?xml version="1.0" encoding="utf-8"?>
<sst xmlns="http://schemas.openxmlformats.org/spreadsheetml/2006/main" count="248" uniqueCount="221">
  <si>
    <t>САНХҮҮГИЙН БАЙДЛЫН ТАЙЛАН</t>
  </si>
  <si>
    <t xml:space="preserve">  "ТЭЭВЭР АЧЛАЛ" ХК</t>
  </si>
  <si>
    <t>2021 оны 06 сарын 30өдөр</t>
  </si>
  <si>
    <t xml:space="preserve">  ( Аж ахуйн нэгж, байгууллагын нэр )</t>
  </si>
  <si>
    <t>(төгрөгөөр)</t>
  </si>
  <si>
    <t>Мөрийн дугаар</t>
  </si>
  <si>
    <t>БАЛАНСЫН ЗҮЙЛ</t>
  </si>
  <si>
    <t>Үлдэгдэл</t>
  </si>
  <si>
    <t>2020.12.31</t>
  </si>
  <si>
    <t>2021.06.30</t>
  </si>
  <si>
    <t>А</t>
  </si>
  <si>
    <t>Б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</si>
  <si>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</si>
  <si>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</si>
  <si>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</si>
  <si>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</si>
  <si>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</si>
  <si>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Богино хугацаат хөрөнгө оруулалт</t>
  </si>
  <si>
    <t>1.1.3</t>
  </si>
  <si>
    <t xml:space="preserve">Үнэлгээний хасагдуулга </t>
  </si>
  <si>
    <t>1.1.4</t>
  </si>
  <si>
    <t>Дансны авлага</t>
  </si>
  <si>
    <t>1.1.5</t>
  </si>
  <si>
    <t>Найдваргүй авлагын хасагдуулга</t>
  </si>
  <si>
    <t>1.1.6</t>
  </si>
  <si>
    <t>Татвар НДШ-ийн авлага</t>
  </si>
  <si>
    <t>1.1.7</t>
  </si>
  <si>
    <t>Бараа материал</t>
  </si>
  <si>
    <t>1.1.8</t>
  </si>
  <si>
    <t>Мал амьтад (ХАА-н үйлдвэрлэлийн)</t>
  </si>
  <si>
    <t>1.1.9</t>
  </si>
  <si>
    <t>Урьдчилж төлсөн зардал/тооцоо</t>
  </si>
  <si>
    <t>1.1.20</t>
  </si>
  <si>
    <t>Эргэлтийн хөрөнгийн дүн</t>
  </si>
  <si>
    <t>Эргэлтийн бус хөрөнгө</t>
  </si>
  <si>
    <t>1.2.1</t>
  </si>
  <si>
    <t>Үндсэн хөрөнгө</t>
  </si>
  <si>
    <t>1.2.3</t>
  </si>
  <si>
    <t>Бусад үндсэн хөрөнгө</t>
  </si>
  <si>
    <t>1.2.5</t>
  </si>
  <si>
    <t>Дуусаагүй барилга</t>
  </si>
  <si>
    <t>1.2.6</t>
  </si>
  <si>
    <t>1.2.7</t>
  </si>
  <si>
    <t>Биет бус хөрөнгө</t>
  </si>
  <si>
    <t>1.2.8</t>
  </si>
  <si>
    <t>Хуримтлагдсан элэгдэл</t>
  </si>
  <si>
    <t>1.2.9</t>
  </si>
  <si>
    <t>Хөрөнгө оруулалт ба бусад хөрөнгө</t>
  </si>
  <si>
    <t>1.2.10</t>
  </si>
  <si>
    <t>Үнэлгээний хасагдуулга</t>
  </si>
  <si>
    <t>1.2.11</t>
  </si>
  <si>
    <t>Хойшлогдсон татварын хөрөнгө</t>
  </si>
  <si>
    <t>1.2.20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</si>
  <si>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</si>
  <si>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</si>
  <si>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</si>
  <si>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</si>
  <si>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</si>
  <si>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</si>
  <si>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</si>
  <si>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</si>
  <si>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</si>
  <si>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</si>
  <si>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Орлогын татварын өглөг</t>
  </si>
  <si>
    <t>2.1.1.4</t>
  </si>
  <si>
    <t>ХАОАТ-ын өглөг</t>
  </si>
  <si>
    <t>2.1.1.5</t>
  </si>
  <si>
    <t>НӨАТ-ын өглөг</t>
  </si>
  <si>
    <t>2.1.1.6</t>
  </si>
  <si>
    <t>Бусад татварын өглөг</t>
  </si>
  <si>
    <t>2.1.1.7</t>
  </si>
  <si>
    <t xml:space="preserve">ЭМНД -ийн шимтгэлийн өглөг </t>
  </si>
  <si>
    <t>2.1.1.8</t>
  </si>
  <si>
    <t>Ногдол ашгийн өглөг</t>
  </si>
  <si>
    <t>2.1.1.9</t>
  </si>
  <si>
    <t>Банкны богино хугацаат зээл</t>
  </si>
  <si>
    <t>2.1.1.10</t>
  </si>
  <si>
    <t>Бусад өглөг</t>
  </si>
  <si>
    <t>2.1.1.11</t>
  </si>
  <si>
    <t>Урьдчилж орсон орлого</t>
  </si>
  <si>
    <t>2.1.1.20</t>
  </si>
  <si>
    <t>Богино хугацаат өр төлбөрийн дүн</t>
  </si>
  <si>
    <t xml:space="preserve">САНХҮҮГИЙН БАЙДЛЫН ТАЙЛАН (үргэлжлэл ) </t>
  </si>
  <si>
    <t>2.1.2</t>
  </si>
  <si>
    <t>Урт хугацаат өр төлбөр</t>
  </si>
  <si>
    <t>2.1.2.1</t>
  </si>
  <si>
    <t>Урт хугацаат векселийн өглөг</t>
  </si>
  <si>
    <t>2.1.2.2</t>
  </si>
  <si>
    <t xml:space="preserve">Урт хугацаат санхүүжилт </t>
  </si>
  <si>
    <t>2.1.2.3</t>
  </si>
  <si>
    <t>Урт хугацаат бондын өглөг</t>
  </si>
  <si>
    <t>2.1.2.4</t>
  </si>
  <si>
    <t>Бусад урт хугацаат өглөг</t>
  </si>
  <si>
    <t>2.1.2.5</t>
  </si>
  <si>
    <t>Урт хугацаат өглөгийн хасагдуулга</t>
  </si>
  <si>
    <t>2.1.2.6</t>
  </si>
  <si>
    <t>2.1.2.20</t>
  </si>
  <si>
    <t>Урт хугацаат өр төлбөрийн дүн</t>
  </si>
  <si>
    <t>Өр төлбөрийн нийт дүн</t>
  </si>
  <si>
    <t>ЭЗЭМШИГЧДИЙН ӨМЧ</t>
  </si>
  <si>
    <t>2.2.1</t>
  </si>
  <si>
    <t>Өмч :      а) төрийн</t>
  </si>
  <si>
    <t>2.2.2</t>
  </si>
  <si>
    <t xml:space="preserve">               б) хувийн</t>
  </si>
  <si>
    <t xml:space="preserve">               б) хувьцаат</t>
  </si>
  <si>
    <t>2.2.3</t>
  </si>
  <si>
    <t>Халаасны хувьцаа</t>
  </si>
  <si>
    <t>2.2.4</t>
  </si>
  <si>
    <t>Хувьцаат капиталын дүн</t>
  </si>
  <si>
    <t>2.2.5</t>
  </si>
  <si>
    <t>Нэмж төлөгдсөн капитал</t>
  </si>
  <si>
    <t>2.2.6</t>
  </si>
  <si>
    <t>Дахин үнэлгээний нөөц</t>
  </si>
  <si>
    <t>2.2.7</t>
  </si>
  <si>
    <t>Эзэмшигчдийн өмчийн бусад хэсэг</t>
  </si>
  <si>
    <t>2.2.8</t>
  </si>
  <si>
    <t>Хуримтлагдсан ашиг (алдагдал)</t>
  </si>
  <si>
    <t>2.2.20</t>
  </si>
  <si>
    <t>Эзэмшигчдийн өмчийн дүн</t>
  </si>
  <si>
    <t>Үүнээс: Цөөнхийн хувь оролцоо</t>
  </si>
  <si>
    <t>2.3.20</t>
  </si>
  <si>
    <t>НИЙТ ӨР ТӨЛБӨР БА ӨМЧИЙН ДҮН</t>
  </si>
  <si>
    <t>ОРЛОГЫН ДЭЛГЭРЭНГҮЙ ТАЙЛАН</t>
  </si>
  <si>
    <t>"Тээвэр ачлал"ХК</t>
  </si>
  <si>
    <t>Үзүүлэлт</t>
  </si>
  <si>
    <t>Тайлант улирлын дүн</t>
  </si>
  <si>
    <t>Борлуулалтын орлого /цэвэр/</t>
  </si>
  <si>
    <t>Борлуулсан бүтээгдэхүүний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</si>
  <si>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</si>
  <si>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</si>
  <si>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</si>
  <si>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</si>
  <si>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</si>
  <si>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</si>
  <si>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</si>
  <si>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</si>
  <si>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</si>
  <si>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Бусад зардал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</si>
  <si>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</si>
  <si>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</si>
  <si>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</si>
  <si>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</si>
  <si>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</si>
  <si>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 xml:space="preserve">Татвар төлөхийн өмнөх ашиг (алдагдал) </t>
  </si>
  <si>
    <t>Орлогын татварын зардал</t>
  </si>
  <si>
    <t>Татварын дараах ашиг (алдагдал)</t>
  </si>
  <si>
    <t>Зогсоосон үйл ажиллагааны татварын дараахт ашиг /алдагдал/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</si>
  <si>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</si>
  <si>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</si>
  <si>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</si>
  <si>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</si>
  <si>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</si>
  <si>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>Орлогын нийт дүн</t>
  </si>
  <si>
    <t xml:space="preserve"> Нэгж хувьцаанд ногдох ашиг (алдагдал)</t>
  </si>
  <si>
    <t>ӨМЧИЙН ӨӨРЧЛӨЛТИЙН ТАЙЛАН</t>
  </si>
  <si>
    <t>ҮЗҮҮЛЭЛТ</t>
  </si>
  <si>
    <t>Хувьцаат капитал</t>
  </si>
  <si>
    <t>Хуримтлагдсан ашиг алдагдал</t>
  </si>
  <si>
    <t>Нийт дүн</t>
  </si>
  <si>
    <t>2020 оны 12-р сарын 31 -ний үлдэгдэл</t>
  </si>
  <si>
    <t>Бүртгэлийн бодлогын өөрчлөлт</t>
  </si>
  <si>
    <t>Залруулсан  үлдэгдэл</t>
  </si>
  <si>
    <t>Өмчийн өөрчлөлт</t>
  </si>
  <si>
    <t>Хөрөнгө оруулалтын дахин үнэлгээний өсөлт /бууралт</t>
  </si>
  <si>
    <t>Гадаад валютын хөрвүүлэлтийн нөөц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</si>
  <si>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</si>
  <si>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</si>
  <si>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</si>
  <si>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</si>
  <si>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>МӨНГӨН ГҮЙЛГЭЭНИЙ ТАЙЛАН</t>
  </si>
  <si>
    <t>( Аж ахуйн нэгж, байгууллагын нэр )</t>
  </si>
  <si>
    <t xml:space="preserve">                   ҮЗҮҮЛЭЛТ</t>
  </si>
  <si>
    <t xml:space="preserve">Тайлант үеийн </t>
  </si>
  <si>
    <t>Үндсэн үйл ажиллагааны мөнгөн гүйлгээ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</si>
  <si>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</si>
  <si>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</si>
  <si>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</si>
  <si>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</si>
  <si>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</si>
  <si>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Хүүгийн орлого</t>
  </si>
  <si>
    <t>Бусад мөнгөн орлого</t>
  </si>
  <si>
    <t>Мөнгөн зарлагын дүн</t>
  </si>
  <si>
    <t>Ажилчдад төлсөн</t>
  </si>
  <si>
    <t xml:space="preserve">Нийгмийн даатгалын байгууллагад төлсөн </t>
  </si>
  <si>
    <t>Бараа материал худалдан авахад төлсөн мөнгө</t>
  </si>
  <si>
    <t xml:space="preserve">Түрээсийн зардалд төлсөн 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</si>
  <si>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</si>
  <si>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</si>
  <si>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</si>
  <si>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</si>
  <si>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</si>
  <si>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</si>
  <si>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</si>
  <si>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</si>
  <si>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</si>
  <si>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</si>
  <si>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</si>
  <si>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</si>
  <si>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</si>
  <si>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</si>
  <si>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</si>
  <si>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</si>
  <si>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</si>
  <si>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</si>
  <si>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</si>
  <si>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</si>
  <si>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</si>
  <si>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</si>
  <si>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Хөрөнгө оруулалтын үйл ажиллагааны цэвэр мөнгөн гүйлгээний дүн</t>
  </si>
  <si>
    <t>Санхүүгийн үйл ажиллагааны мөнгөн гүйлгээ</t>
  </si>
  <si>
    <t>Зээл авсан, өрийн үнэт цаас гаргаснаас хүлээн авсан</t>
  </si>
  <si>
    <t>Хувьцаа болон өмчийн үнэт цаас гаргаснаас  хүлээн авсан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</si>
  <si>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</si>
  <si>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</si>
  <si>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</si>
  <si>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Бусад гарз</t>
  </si>
  <si>
    <t>3.3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</si>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</sst>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₮_-;\-* #,##0.00_₮_-;_-* &quot;-&quot;??_₮_-;_-@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sz val="11"/>
      <name val="Arial"/>
    </font>
    <font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"/>
    </font>
    <font>
      <b/>
      <sz val="12"/>
      <color theme="1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43" fontId="3" fillId="2" borderId="7" xfId="0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vertical="center" wrapText="1"/>
    </xf>
    <xf numFmtId="165" fontId="1" fillId="2" borderId="7" xfId="0" applyNumberFormat="1" applyFont="1" applyFill="1" applyBorder="1" applyAlignment="1">
      <alignment vertical="center" wrapText="1"/>
    </xf>
    <xf numFmtId="43" fontId="3" fillId="0" borderId="7" xfId="0" applyNumberFormat="1" applyFont="1" applyBorder="1" applyAlignment="1">
      <alignment horizontal="center"/>
    </xf>
    <xf numFmtId="43" fontId="3" fillId="2" borderId="7" xfId="0" applyNumberFormat="1" applyFont="1" applyFill="1" applyBorder="1" applyAlignment="1">
      <alignment vertical="center" wrapText="1"/>
    </xf>
    <xf numFmtId="43" fontId="1" fillId="2" borderId="7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43" fontId="1" fillId="2" borderId="7" xfId="0" applyNumberFormat="1" applyFont="1" applyFill="1" applyBorder="1" applyAlignment="1">
      <alignment horizontal="left" vertical="center" wrapText="1"/>
    </xf>
    <xf numFmtId="165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vertical="center"/>
    </xf>
    <xf numFmtId="43" fontId="3" fillId="2" borderId="7" xfId="0" applyNumberFormat="1" applyFont="1" applyFill="1" applyBorder="1"/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43" fontId="1" fillId="2" borderId="0" xfId="0" applyNumberFormat="1" applyFont="1" applyFill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 vertical="center" wrapText="1"/>
    </xf>
    <xf numFmtId="43" fontId="1" fillId="3" borderId="7" xfId="0" applyNumberFormat="1" applyFont="1" applyFill="1" applyBorder="1" applyAlignment="1">
      <alignment horizontal="left" vertical="center" wrapText="1"/>
    </xf>
    <xf numFmtId="43" fontId="3" fillId="3" borderId="7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43" fontId="3" fillId="3" borderId="4" xfId="0" applyNumberFormat="1" applyFont="1" applyFill="1" applyBorder="1" applyAlignment="1">
      <alignment vertical="center"/>
    </xf>
    <xf numFmtId="43" fontId="3" fillId="3" borderId="7" xfId="0" applyNumberFormat="1" applyFont="1" applyFill="1" applyBorder="1" applyAlignment="1">
      <alignment vertical="center"/>
    </xf>
    <xf numFmtId="43" fontId="1" fillId="3" borderId="7" xfId="0" applyNumberFormat="1" applyFont="1" applyFill="1" applyBorder="1" applyAlignment="1">
      <alignment vertical="center" wrapText="1"/>
    </xf>
    <xf numFmtId="165" fontId="3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165" fontId="3" fillId="0" borderId="1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5" fontId="4" fillId="2" borderId="7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 wrapText="1"/>
    </xf>
    <xf numFmtId="165" fontId="3" fillId="2" borderId="7" xfId="0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0" xfId="0" applyFont="1"/>
    <xf numFmtId="43" fontId="3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0" fontId="2" fillId="0" borderId="13" xfId="0" applyFont="1" applyBorder="1"/>
    <xf numFmtId="0" fontId="1" fillId="0" borderId="7" xfId="0" applyFont="1" applyBorder="1" applyAlignment="1">
      <alignment horizontal="center" wrapText="1"/>
    </xf>
    <xf numFmtId="0" fontId="1" fillId="0" borderId="7" xfId="0" applyFont="1" applyBorder="1"/>
    <xf numFmtId="43" fontId="3" fillId="0" borderId="7" xfId="0" applyNumberFormat="1" applyFont="1" applyBorder="1"/>
    <xf numFmtId="43" fontId="1" fillId="0" borderId="7" xfId="0" applyNumberFormat="1" applyFont="1" applyBorder="1" applyAlignment="1">
      <alignment vertical="top" wrapText="1"/>
    </xf>
    <xf numFmtId="43" fontId="1" fillId="2" borderId="7" xfId="0" applyNumberFormat="1" applyFont="1" applyFill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43" fontId="3" fillId="0" borderId="7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165" fontId="3" fillId="3" borderId="7" xfId="0" applyNumberFormat="1" applyFont="1" applyFill="1" applyBorder="1"/>
    <xf numFmtId="164" fontId="1" fillId="0" borderId="7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43" fontId="5" fillId="2" borderId="0" xfId="0" applyNumberFormat="1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4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43" fontId="5" fillId="2" borderId="0" xfId="0" applyNumberFormat="1" applyFont="1" applyFill="1" applyAlignment="1">
      <alignment horizontal="right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7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wrapText="1"/>
    </xf>
    <xf numFmtId="43" fontId="6" fillId="2" borderId="7" xfId="0" applyNumberFormat="1" applyFont="1" applyFill="1" applyBorder="1" applyAlignment="1">
      <alignment vertical="top" wrapText="1"/>
    </xf>
    <xf numFmtId="43" fontId="6" fillId="2" borderId="7" xfId="0" applyNumberFormat="1" applyFont="1" applyFill="1" applyBorder="1"/>
    <xf numFmtId="0" fontId="5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43" fontId="5" fillId="2" borderId="7" xfId="0" applyNumberFormat="1" applyFont="1" applyFill="1" applyBorder="1" applyAlignment="1">
      <alignment vertical="top" wrapText="1"/>
    </xf>
    <xf numFmtId="43" fontId="5" fillId="2" borderId="7" xfId="0" applyNumberFormat="1" applyFont="1" applyFill="1" applyBorder="1"/>
    <xf numFmtId="49" fontId="6" fillId="2" borderId="7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3" fontId="6" fillId="2" borderId="7" xfId="0" applyNumberFormat="1" applyFont="1" applyFill="1" applyBorder="1" applyAlignment="1">
      <alignment vertical="center" wrapText="1"/>
    </xf>
    <xf numFmtId="43" fontId="4" fillId="2" borderId="7" xfId="0" applyNumberFormat="1" applyFont="1" applyFill="1" applyBorder="1" applyAlignment="1">
      <alignment vertical="center"/>
    </xf>
    <xf numFmtId="43" fontId="6" fillId="3" borderId="7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top" wrapText="1"/>
    </xf>
    <xf numFmtId="43" fontId="6" fillId="3" borderId="7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43" fontId="6" fillId="3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balance-2-zub%20&#1096;&#1080;&#1085;&#11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CT1"/>
      <sheetName val="CT2"/>
      <sheetName val="CT3"/>
      <sheetName val=" CT4"/>
      <sheetName val="TB 1066"/>
      <sheetName val="TB 3851"/>
      <sheetName val="CHN 3101"/>
      <sheetName val="TDB 4050"/>
      <sheetName val="CASH "/>
      <sheetName val="1-6 sar EG"/>
      <sheetName val="1-6 sar GB"/>
      <sheetName val="Cash-Hya"/>
      <sheetName val="General journal"/>
      <sheetName val="worksheet"/>
      <sheetName val="Avlaga burgtel"/>
      <sheetName val="Oglogo burtgel"/>
      <sheetName val="Undsen horongo"/>
      <sheetName val="UH 1"/>
      <sheetName val="Baraanii burtgel "/>
      <sheetName val="Tootsoo bodson akt"/>
    </sheetNames>
    <sheetDataSet>
      <sheetData sheetId="0">
        <row r="87">
          <cell r="A87" t="str">
            <v xml:space="preserve">                Захирал      _______________________________   ( Д.Баатарням )</v>
          </cell>
        </row>
      </sheetData>
      <sheetData sheetId="1">
        <row r="3">
          <cell r="A3" t="str">
            <v xml:space="preserve">  "ТЭЭВЭР АЧЛАЛ" ХК</v>
          </cell>
          <cell r="D3" t="str">
            <v>2021 оны 06 сарын 30өдөр</v>
          </cell>
        </row>
        <row r="12">
          <cell r="C12">
            <v>6783473.7199999997</v>
          </cell>
          <cell r="D12">
            <v>3984447.5200000033</v>
          </cell>
        </row>
        <row r="74">
          <cell r="C74">
            <v>23233192.77</v>
          </cell>
        </row>
      </sheetData>
      <sheetData sheetId="2">
        <row r="28">
          <cell r="G28">
            <v>-3514881.7833333313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H7">
            <v>275321</v>
          </cell>
        </row>
        <row r="8">
          <cell r="H8">
            <v>149410.17000000001</v>
          </cell>
        </row>
        <row r="9">
          <cell r="H9">
            <v>205410.50999999978</v>
          </cell>
        </row>
        <row r="10">
          <cell r="H10">
            <v>13946.5</v>
          </cell>
        </row>
        <row r="11">
          <cell r="H11">
            <v>3340359.3400000036</v>
          </cell>
        </row>
        <row r="12">
          <cell r="H12">
            <v>0</v>
          </cell>
        </row>
        <row r="13">
          <cell r="H13">
            <v>150000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30296292.169999998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517209200</v>
          </cell>
        </row>
        <row r="26">
          <cell r="H26">
            <v>609183930</v>
          </cell>
        </row>
        <row r="27">
          <cell r="H27">
            <v>35856821</v>
          </cell>
        </row>
        <row r="28">
          <cell r="H28">
            <v>3009800</v>
          </cell>
        </row>
        <row r="29">
          <cell r="I29">
            <v>208508720</v>
          </cell>
        </row>
        <row r="30">
          <cell r="I30">
            <v>132284595.48999999</v>
          </cell>
        </row>
        <row r="31">
          <cell r="I31">
            <v>23568678.25</v>
          </cell>
        </row>
        <row r="32">
          <cell r="I32">
            <v>1748896.8033333332</v>
          </cell>
        </row>
        <row r="38">
          <cell r="I38">
            <v>169906484.94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27609825.719999999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7640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468529</v>
          </cell>
        </row>
        <row r="60">
          <cell r="I60">
            <v>19718310.989999998</v>
          </cell>
        </row>
        <row r="61">
          <cell r="G61">
            <v>112257498.16</v>
          </cell>
        </row>
        <row r="62">
          <cell r="G62">
            <v>80242880</v>
          </cell>
        </row>
        <row r="69">
          <cell r="G69">
            <v>2300000</v>
          </cell>
        </row>
        <row r="74">
          <cell r="F74">
            <v>33240000</v>
          </cell>
        </row>
        <row r="75">
          <cell r="F75">
            <v>3439800</v>
          </cell>
        </row>
        <row r="78">
          <cell r="F78">
            <v>166736.37</v>
          </cell>
        </row>
        <row r="79">
          <cell r="F79">
            <v>345601.09</v>
          </cell>
        </row>
        <row r="80">
          <cell r="F80">
            <v>10111457</v>
          </cell>
        </row>
        <row r="82">
          <cell r="F82">
            <v>156000</v>
          </cell>
        </row>
        <row r="83">
          <cell r="F83">
            <v>298739.59999999998</v>
          </cell>
        </row>
        <row r="84">
          <cell r="F84">
            <v>1873250</v>
          </cell>
        </row>
        <row r="85">
          <cell r="F85">
            <v>13985227.26</v>
          </cell>
        </row>
        <row r="86">
          <cell r="F86">
            <v>39218785.883333333</v>
          </cell>
        </row>
        <row r="88">
          <cell r="F88">
            <v>223344.54</v>
          </cell>
        </row>
        <row r="93">
          <cell r="F93">
            <v>2262683.65</v>
          </cell>
        </row>
        <row r="96">
          <cell r="F96">
            <v>33140</v>
          </cell>
        </row>
        <row r="99">
          <cell r="F99">
            <v>12242229.5</v>
          </cell>
        </row>
        <row r="112">
          <cell r="F112">
            <v>62638265.049999997</v>
          </cell>
        </row>
        <row r="115">
          <cell r="F115">
            <v>13480000</v>
          </cell>
        </row>
      </sheetData>
      <sheetData sheetId="12"/>
      <sheetData sheetId="13"/>
      <sheetData sheetId="14">
        <row r="8">
          <cell r="D8">
            <v>149410.17000000001</v>
          </cell>
        </row>
        <row r="9">
          <cell r="D9">
            <v>206771.71</v>
          </cell>
        </row>
        <row r="10">
          <cell r="D10">
            <v>13946.5</v>
          </cell>
        </row>
        <row r="11">
          <cell r="D11">
            <v>6413345.3399999999</v>
          </cell>
        </row>
        <row r="12">
          <cell r="D12">
            <v>44500000</v>
          </cell>
        </row>
        <row r="18">
          <cell r="D18">
            <v>40787677.82</v>
          </cell>
        </row>
        <row r="19">
          <cell r="D19">
            <v>3000</v>
          </cell>
        </row>
        <row r="20">
          <cell r="D20">
            <v>0</v>
          </cell>
        </row>
        <row r="23">
          <cell r="D23">
            <v>1873250</v>
          </cell>
        </row>
        <row r="24">
          <cell r="D24">
            <v>108139</v>
          </cell>
          <cell r="H24">
            <v>108139</v>
          </cell>
        </row>
        <row r="25">
          <cell r="D25">
            <v>517209200</v>
          </cell>
        </row>
        <row r="26">
          <cell r="D26">
            <v>609183930</v>
          </cell>
        </row>
        <row r="27">
          <cell r="D27">
            <v>35856821</v>
          </cell>
        </row>
        <row r="28">
          <cell r="D28">
            <v>3009800</v>
          </cell>
        </row>
        <row r="29">
          <cell r="E29">
            <v>202043605</v>
          </cell>
        </row>
        <row r="30">
          <cell r="E30">
            <v>101825398.98999999</v>
          </cell>
        </row>
        <row r="31">
          <cell r="E31">
            <v>21775837.199999999</v>
          </cell>
        </row>
        <row r="32">
          <cell r="E32">
            <v>1247263.47</v>
          </cell>
        </row>
        <row r="33">
          <cell r="D33">
            <v>378500.77</v>
          </cell>
          <cell r="H33">
            <v>378500.77</v>
          </cell>
        </row>
        <row r="34">
          <cell r="E34">
            <v>19795949.280000001</v>
          </cell>
          <cell r="I34">
            <v>19795949.280000001</v>
          </cell>
        </row>
        <row r="37">
          <cell r="E37">
            <v>11500000</v>
          </cell>
        </row>
        <row r="38">
          <cell r="E38">
            <v>227041484.94</v>
          </cell>
        </row>
        <row r="39">
          <cell r="I39">
            <v>2050000</v>
          </cell>
        </row>
        <row r="40">
          <cell r="I40">
            <v>2296023.4500000002</v>
          </cell>
        </row>
        <row r="41">
          <cell r="E41">
            <v>34509825.719999999</v>
          </cell>
        </row>
        <row r="42">
          <cell r="I42">
            <v>0</v>
          </cell>
        </row>
        <row r="43">
          <cell r="I43">
            <v>0</v>
          </cell>
        </row>
        <row r="44">
          <cell r="E44">
            <v>0</v>
          </cell>
        </row>
        <row r="45">
          <cell r="E45">
            <v>14522688</v>
          </cell>
        </row>
        <row r="46">
          <cell r="E46">
            <v>0</v>
          </cell>
        </row>
        <row r="47">
          <cell r="E47">
            <v>1293023.5</v>
          </cell>
        </row>
        <row r="51">
          <cell r="E51">
            <v>0</v>
          </cell>
        </row>
        <row r="54">
          <cell r="E54">
            <v>0</v>
          </cell>
        </row>
        <row r="56">
          <cell r="E56">
            <v>48797400</v>
          </cell>
          <cell r="I56">
            <v>48797400</v>
          </cell>
        </row>
        <row r="57">
          <cell r="E57">
            <v>203103700</v>
          </cell>
          <cell r="I57">
            <v>203103700</v>
          </cell>
        </row>
        <row r="58">
          <cell r="E58">
            <v>344658400</v>
          </cell>
          <cell r="I58">
            <v>344658400</v>
          </cell>
        </row>
        <row r="59">
          <cell r="E59">
            <v>23233192.77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"/>
  <sheetViews>
    <sheetView topLeftCell="A46" workbookViewId="0">
      <selection activeCell="F91" sqref="F91"/>
    </sheetView>
  </sheetViews>
  <sheetFormatPr defaultRowHeight="15" x14ac:dyDescent="0.25"/>
  <cols>
    <col min="1" max="1" width="9.140625" customWidth="1"/>
    <col min="2" max="2" width="41.42578125" customWidth="1"/>
    <col min="3" max="3" width="16.5703125" customWidth="1"/>
    <col min="4" max="4" width="18.42578125" customWidth="1"/>
  </cols>
  <sheetData>
    <row r="1" spans="1:4" ht="15.75" x14ac:dyDescent="0.25">
      <c r="A1" s="1" t="s">
        <v>0</v>
      </c>
      <c r="B1" s="2"/>
      <c r="C1" s="2"/>
      <c r="D1" s="2"/>
    </row>
    <row r="2" spans="1:4" ht="15.75" x14ac:dyDescent="0.25">
      <c r="A2" s="3"/>
      <c r="B2" s="4"/>
      <c r="C2" s="5"/>
      <c r="D2" s="5"/>
    </row>
    <row r="3" spans="1:4" ht="15.75" x14ac:dyDescent="0.25">
      <c r="A3" s="6" t="s">
        <v>1</v>
      </c>
      <c r="B3" s="6"/>
      <c r="C3" s="5"/>
      <c r="D3" s="7" t="s">
        <v>2</v>
      </c>
    </row>
    <row r="4" spans="1:4" ht="15.75" x14ac:dyDescent="0.25">
      <c r="A4" s="4" t="s">
        <v>3</v>
      </c>
      <c r="B4" s="4"/>
      <c r="C4" s="5"/>
      <c r="D4" s="5"/>
    </row>
    <row r="5" spans="1:4" ht="16.5" thickBot="1" x14ac:dyDescent="0.3">
      <c r="A5" s="8"/>
      <c r="B5" s="8"/>
      <c r="C5" s="9"/>
      <c r="D5" s="10" t="s">
        <v>4</v>
      </c>
    </row>
    <row r="6" spans="1:4" ht="15.75" x14ac:dyDescent="0.25">
      <c r="A6" s="11"/>
      <c r="B6" s="11"/>
      <c r="C6" s="5"/>
      <c r="D6" s="7"/>
    </row>
    <row r="7" spans="1:4" x14ac:dyDescent="0.25">
      <c r="A7" s="12" t="s">
        <v>5</v>
      </c>
      <c r="B7" s="12" t="s">
        <v>6</v>
      </c>
      <c r="C7" s="13" t="s">
        <v>7</v>
      </c>
      <c r="D7" s="14"/>
    </row>
    <row r="8" spans="1:4" ht="47.25" x14ac:dyDescent="0.25">
      <c r="A8" s="15"/>
      <c r="B8" s="15"/>
      <c r="C8" s="16" t="s">
        <v>8</v>
      </c>
      <c r="D8" s="16" t="s">
        <v>9</v>
      </c>
    </row>
    <row r="9" spans="1:4" ht="15.75" x14ac:dyDescent="0.25">
      <c r="A9" s="17" t="s">
        <v>10</v>
      </c>
      <c r="B9" s="17" t="s">
        <v>11</v>
      </c>
      <c r="C9" s="17">
        <v>1</v>
      </c>
      <c r="D9" s="17">
        <v>2</v>
      </c>
    </row>
    <row r="10" spans="1:4" ht="31.5" x14ac:dyDescent="0.25">
      <c r="A10" s="18">
        <v>1</v>
      </c>
      <c r="B10" s="18" t="s">
        <v>12</v>
      </c>
      <c r="C10" s="19"/>
      <c r="D10" s="20"/>
    </row>
    <row r="11" spans="1:4" ht="47.25" x14ac:dyDescent="0.25">
      <c r="A11" s="18">
        <v>1.1000000000000001</v>
      </c>
      <c r="B11" s="18" t="s">
        <v>13</v>
      </c>
      <c r="C11" s="19"/>
      <c r="D11" s="20"/>
    </row>
    <row r="12" spans="1:4" ht="94.5" x14ac:dyDescent="0.25">
      <c r="A12" s="21" t="s">
        <v>14</v>
      </c>
      <c r="B12" s="21" t="s">
        <v>15</v>
      </c>
      <c r="C12" s="22">
        <f>[1]worksheet!D7+[1]worksheet!D8+[1]worksheet!D9+[1]worksheet!D10+[1]worksheet!D11</f>
        <v>6783473.7199999997</v>
      </c>
      <c r="D12" s="22">
        <f>'[1]1-6 sar GB'!H7+'[1]1-6 sar GB'!H8+'[1]1-6 sar GB'!H9+'[1]1-6 sar GB'!H10+'[1]1-6 sar GB'!H11</f>
        <v>3984447.5200000033</v>
      </c>
    </row>
    <row r="13" spans="1:4" ht="78.75" x14ac:dyDescent="0.25">
      <c r="A13" s="21" t="s">
        <v>16</v>
      </c>
      <c r="B13" s="21" t="s">
        <v>17</v>
      </c>
      <c r="C13" s="22">
        <v>0</v>
      </c>
      <c r="D13" s="22">
        <v>0</v>
      </c>
    </row>
    <row r="14" spans="1:4" ht="63" x14ac:dyDescent="0.25">
      <c r="A14" s="21" t="s">
        <v>18</v>
      </c>
      <c r="B14" s="21" t="s">
        <v>19</v>
      </c>
      <c r="C14" s="22">
        <v>0</v>
      </c>
      <c r="D14" s="22">
        <v>0</v>
      </c>
    </row>
    <row r="15" spans="1:4" ht="31.5" x14ac:dyDescent="0.25">
      <c r="A15" s="21" t="s">
        <v>20</v>
      </c>
      <c r="B15" s="21" t="s">
        <v>21</v>
      </c>
      <c r="C15" s="22">
        <f>[1]worksheet!D12</f>
        <v>44500000</v>
      </c>
      <c r="D15" s="22">
        <f>'[1]1-6 sar GB'!H12+'[1]1-6 sar GB'!H13+'[1]1-6 sar GB'!H14+'[1]1-6 sar GB'!H15+'[1]1-6 sar GB'!H16+'[1]1-6 sar GB'!H17</f>
        <v>150000</v>
      </c>
    </row>
    <row r="16" spans="1:4" ht="78.75" x14ac:dyDescent="0.25">
      <c r="A16" s="21" t="s">
        <v>22</v>
      </c>
      <c r="B16" s="21" t="s">
        <v>23</v>
      </c>
      <c r="C16" s="23">
        <v>0</v>
      </c>
      <c r="D16" s="22">
        <v>0</v>
      </c>
    </row>
    <row r="17" spans="1:4" ht="63" x14ac:dyDescent="0.25">
      <c r="A17" s="21" t="s">
        <v>24</v>
      </c>
      <c r="B17" s="21" t="s">
        <v>25</v>
      </c>
      <c r="C17" s="22">
        <f>[1]worksheet!D18+[1]worksheet!D19+[1]worksheet!D20+[1]worksheet!D21</f>
        <v>40790677.82</v>
      </c>
      <c r="D17" s="22">
        <f>'[1]1-6 sar GB'!H18+'[1]1-6 sar GB'!H19+'[1]1-6 sar GB'!H20+'[1]1-6 sar GB'!H21</f>
        <v>30296292.169999998</v>
      </c>
    </row>
    <row r="18" spans="1:4" ht="47.25" x14ac:dyDescent="0.25">
      <c r="A18" s="21" t="s">
        <v>26</v>
      </c>
      <c r="B18" s="21" t="s">
        <v>27</v>
      </c>
      <c r="C18" s="24">
        <f>[1]worksheet!D23</f>
        <v>1873250</v>
      </c>
      <c r="D18" s="22">
        <f>'[1]1-6 sar GB'!H23</f>
        <v>0</v>
      </c>
    </row>
    <row r="19" spans="1:4" ht="15.75" x14ac:dyDescent="0.25">
      <c r="A19" s="21" t="s">
        <v>28</v>
      </c>
      <c r="B19" s="25" t="s">
        <v>29</v>
      </c>
      <c r="C19" s="22">
        <v>0</v>
      </c>
      <c r="D19" s="22">
        <v>0</v>
      </c>
    </row>
    <row r="20" spans="1:4" ht="78.75" x14ac:dyDescent="0.25">
      <c r="A20" s="21" t="s">
        <v>30</v>
      </c>
      <c r="B20" s="21" t="s">
        <v>31</v>
      </c>
      <c r="C20" s="24">
        <f>[1]worksheet!D24</f>
        <v>108139</v>
      </c>
      <c r="D20" s="22">
        <f>[1]worksheet!H24</f>
        <v>108139</v>
      </c>
    </row>
    <row r="21" spans="1:4" ht="63" x14ac:dyDescent="0.25">
      <c r="A21" s="26" t="s">
        <v>32</v>
      </c>
      <c r="B21" s="27" t="s">
        <v>33</v>
      </c>
      <c r="C21" s="28">
        <f>SUM(C12:C20)</f>
        <v>94055540.539999992</v>
      </c>
      <c r="D21" s="28">
        <f>SUM(D12:D20)</f>
        <v>34538878.689999998</v>
      </c>
    </row>
    <row r="22" spans="1:4" ht="47.25" x14ac:dyDescent="0.25">
      <c r="A22" s="18">
        <v>1.2</v>
      </c>
      <c r="B22" s="18" t="s">
        <v>34</v>
      </c>
      <c r="C22" s="20"/>
      <c r="D22" s="20"/>
    </row>
    <row r="23" spans="1:4" ht="31.5" x14ac:dyDescent="0.25">
      <c r="A23" s="21" t="s">
        <v>35</v>
      </c>
      <c r="B23" s="21" t="s">
        <v>36</v>
      </c>
      <c r="C23" s="29">
        <f>[1]worksheet!D25+[1]worksheet!D26+[1]worksheet!D27+[1]worksheet!D28-[1]worksheet!E29-[1]worksheet!E30-[1]worksheet!E31-[1]worksheet!E32</f>
        <v>838367646.33999991</v>
      </c>
      <c r="D23" s="29">
        <f>'[1]1-6 sar GB'!H25+'[1]1-6 sar GB'!H26+'[1]1-6 sar GB'!H27+'[1]1-6 sar GB'!H28-'[1]1-6 sar GB'!I29-'[1]1-6 sar GB'!I30-'[1]1-6 sar GB'!I31-'[1]1-6 sar GB'!I32</f>
        <v>799148860.45666671</v>
      </c>
    </row>
    <row r="24" spans="1:4" ht="47.25" x14ac:dyDescent="0.25">
      <c r="A24" s="21" t="s">
        <v>37</v>
      </c>
      <c r="B24" s="21" t="s">
        <v>38</v>
      </c>
      <c r="C24" s="29">
        <v>0</v>
      </c>
      <c r="D24" s="30">
        <v>0</v>
      </c>
    </row>
    <row r="25" spans="1:4" ht="47.25" x14ac:dyDescent="0.25">
      <c r="A25" s="21" t="s">
        <v>39</v>
      </c>
      <c r="B25" s="21" t="s">
        <v>40</v>
      </c>
      <c r="C25" s="30">
        <v>0</v>
      </c>
      <c r="D25" s="22">
        <v>0</v>
      </c>
    </row>
    <row r="26" spans="1:4" ht="78.75" x14ac:dyDescent="0.25">
      <c r="A26" s="21" t="s">
        <v>41</v>
      </c>
      <c r="B26" s="21" t="s">
        <v>29</v>
      </c>
      <c r="C26" s="30">
        <v>0</v>
      </c>
      <c r="D26" s="22">
        <v>0</v>
      </c>
    </row>
    <row r="27" spans="1:4" ht="47.25" x14ac:dyDescent="0.25">
      <c r="A27" s="21" t="s">
        <v>42</v>
      </c>
      <c r="B27" s="21" t="s">
        <v>43</v>
      </c>
      <c r="C27" s="30">
        <f>[1]worksheet!D33</f>
        <v>378500.77</v>
      </c>
      <c r="D27" s="22">
        <f>[1]worksheet!H33</f>
        <v>378500.77</v>
      </c>
    </row>
    <row r="28" spans="1:4" ht="47.25" x14ac:dyDescent="0.25">
      <c r="A28" s="21" t="s">
        <v>44</v>
      </c>
      <c r="B28" s="21" t="s">
        <v>45</v>
      </c>
      <c r="C28" s="30">
        <v>0</v>
      </c>
      <c r="D28" s="22">
        <v>0</v>
      </c>
    </row>
    <row r="29" spans="1:4" ht="94.5" x14ac:dyDescent="0.25">
      <c r="A29" s="21" t="s">
        <v>46</v>
      </c>
      <c r="B29" s="21" t="s">
        <v>47</v>
      </c>
      <c r="C29" s="30">
        <v>0</v>
      </c>
      <c r="D29" s="22">
        <v>0</v>
      </c>
    </row>
    <row r="30" spans="1:4" ht="63" x14ac:dyDescent="0.25">
      <c r="A30" s="21" t="s">
        <v>48</v>
      </c>
      <c r="B30" s="21" t="s">
        <v>49</v>
      </c>
      <c r="C30" s="30">
        <v>0</v>
      </c>
      <c r="D30" s="22">
        <v>0</v>
      </c>
    </row>
    <row r="31" spans="1:4" ht="78.75" x14ac:dyDescent="0.25">
      <c r="A31" s="21" t="s">
        <v>50</v>
      </c>
      <c r="B31" s="21" t="s">
        <v>51</v>
      </c>
      <c r="C31" s="30">
        <v>0</v>
      </c>
      <c r="D31" s="22">
        <v>0</v>
      </c>
    </row>
    <row r="32" spans="1:4" ht="63" x14ac:dyDescent="0.25">
      <c r="A32" s="26" t="s">
        <v>52</v>
      </c>
      <c r="B32" s="27" t="s">
        <v>53</v>
      </c>
      <c r="C32" s="31">
        <f>SUM(C23:C31)</f>
        <v>838746147.1099999</v>
      </c>
      <c r="D32" s="31">
        <f>SUM(D22:D31)</f>
        <v>799527361.22666669</v>
      </c>
    </row>
    <row r="33" spans="1:4" ht="63" x14ac:dyDescent="0.25">
      <c r="A33" s="26">
        <v>1.3</v>
      </c>
      <c r="B33" s="27" t="s">
        <v>54</v>
      </c>
      <c r="C33" s="31">
        <f>C21+C32</f>
        <v>932801687.64999986</v>
      </c>
      <c r="D33" s="31">
        <f>D21+D32</f>
        <v>834066239.91666675</v>
      </c>
    </row>
    <row r="34" spans="1:4" ht="47.25" x14ac:dyDescent="0.25">
      <c r="A34" s="18">
        <v>2</v>
      </c>
      <c r="B34" s="27" t="s">
        <v>34</v>
      </c>
      <c r="C34" s="32"/>
      <c r="D34" s="20"/>
    </row>
    <row r="35" spans="1:4" ht="47.25" x14ac:dyDescent="0.25">
      <c r="A35" s="18">
        <v>2.1</v>
      </c>
      <c r="B35" s="27" t="s">
        <v>55</v>
      </c>
      <c r="C35" s="33"/>
      <c r="D35" s="20"/>
    </row>
    <row r="36" spans="1:4" ht="63" x14ac:dyDescent="0.25">
      <c r="A36" s="26" t="s">
        <v>56</v>
      </c>
      <c r="B36" s="18" t="s">
        <v>57</v>
      </c>
      <c r="C36" s="31"/>
      <c r="D36" s="20"/>
    </row>
    <row r="37" spans="1:4" ht="31.5" x14ac:dyDescent="0.25">
      <c r="A37" s="21" t="s">
        <v>58</v>
      </c>
      <c r="B37" s="21" t="s">
        <v>59</v>
      </c>
      <c r="C37" s="30">
        <f>[1]worksheet!E34</f>
        <v>19795949.280000001</v>
      </c>
      <c r="D37" s="34">
        <f>[1]worksheet!I34</f>
        <v>19795949.280000001</v>
      </c>
    </row>
    <row r="38" spans="1:4" ht="47.25" x14ac:dyDescent="0.25">
      <c r="A38" s="21" t="s">
        <v>60</v>
      </c>
      <c r="B38" s="21" t="s">
        <v>61</v>
      </c>
      <c r="C38" s="35">
        <v>0</v>
      </c>
      <c r="D38" s="35">
        <f>[1]worksheet!I42+[1]worksheet!I43</f>
        <v>0</v>
      </c>
    </row>
    <row r="39" spans="1:4" ht="63" x14ac:dyDescent="0.25">
      <c r="A39" s="21" t="s">
        <v>62</v>
      </c>
      <c r="B39" s="21" t="s">
        <v>63</v>
      </c>
      <c r="C39" s="24">
        <f>[1]worksheet!E44</f>
        <v>0</v>
      </c>
      <c r="D39" s="35">
        <f>'[1]1-6 sar GB'!I44</f>
        <v>0</v>
      </c>
    </row>
    <row r="40" spans="1:4" ht="47.25" x14ac:dyDescent="0.25">
      <c r="A40" s="21" t="s">
        <v>64</v>
      </c>
      <c r="B40" s="21" t="s">
        <v>65</v>
      </c>
      <c r="C40" s="22">
        <f>[1]worksheet!E46</f>
        <v>0</v>
      </c>
      <c r="D40" s="35">
        <f>'[1]1-6 sar GB'!I46</f>
        <v>7640</v>
      </c>
    </row>
    <row r="41" spans="1:4" ht="47.25" x14ac:dyDescent="0.25">
      <c r="A41" s="21" t="s">
        <v>66</v>
      </c>
      <c r="B41" s="21" t="s">
        <v>67</v>
      </c>
      <c r="C41" s="30">
        <v>0</v>
      </c>
      <c r="D41" s="35">
        <v>0</v>
      </c>
    </row>
    <row r="42" spans="1:4" ht="47.25" x14ac:dyDescent="0.25">
      <c r="A42" s="21" t="s">
        <v>68</v>
      </c>
      <c r="B42" s="21" t="s">
        <v>69</v>
      </c>
      <c r="C42" s="22">
        <f>[1]worksheet!E45+[1]worksheet!E47+[1]worksheet!E51</f>
        <v>15815711.5</v>
      </c>
      <c r="D42" s="22">
        <f>'[1]1-6 sar GB'!I45+'[1]1-6 sar GB'!I47+'[1]1-6 sar GB'!I48+'[1]1-6 sar GB'!I49+'[1]1-6 sar GB'!I50+'[1]1-6 sar GB'!I51</f>
        <v>0</v>
      </c>
    </row>
    <row r="43" spans="1:4" ht="78.75" x14ac:dyDescent="0.25">
      <c r="A43" s="21" t="s">
        <v>70</v>
      </c>
      <c r="B43" s="21" t="s">
        <v>71</v>
      </c>
      <c r="C43" s="30">
        <v>0</v>
      </c>
      <c r="D43" s="22">
        <f>'[1]1-6 sar GB'!I52</f>
        <v>468529</v>
      </c>
    </row>
    <row r="44" spans="1:4" ht="47.25" x14ac:dyDescent="0.25">
      <c r="A44" s="21" t="s">
        <v>72</v>
      </c>
      <c r="B44" s="21" t="s">
        <v>73</v>
      </c>
      <c r="C44" s="30">
        <v>0</v>
      </c>
      <c r="D44" s="22">
        <v>0</v>
      </c>
    </row>
    <row r="45" spans="1:4" ht="63" x14ac:dyDescent="0.25">
      <c r="A45" s="21" t="s">
        <v>74</v>
      </c>
      <c r="B45" s="21" t="s">
        <v>75</v>
      </c>
      <c r="C45" s="36">
        <f>[1]worksheet!E54</f>
        <v>0</v>
      </c>
      <c r="D45" s="36">
        <v>0</v>
      </c>
    </row>
    <row r="46" spans="1:4" ht="31.5" x14ac:dyDescent="0.25">
      <c r="A46" s="21" t="s">
        <v>76</v>
      </c>
      <c r="B46" s="21" t="s">
        <v>77</v>
      </c>
      <c r="C46" s="24">
        <f>[1]worksheet!E38+[1]worksheet!E37+[1]worksheet!I39+[1]worksheet!I40</f>
        <v>242887508.38999999</v>
      </c>
      <c r="D46" s="22">
        <f>'[1]1-6 sar GB'!I38+'[1]1-6 sar GB'!I39+'[1]1-6 sar GB'!I40</f>
        <v>169906484.94</v>
      </c>
    </row>
    <row r="47" spans="1:4" ht="63" x14ac:dyDescent="0.25">
      <c r="A47" s="21" t="s">
        <v>78</v>
      </c>
      <c r="B47" s="21" t="s">
        <v>79</v>
      </c>
      <c r="C47" s="24">
        <f>[1]worksheet!E41</f>
        <v>34509825.719999999</v>
      </c>
      <c r="D47" s="30">
        <f>'[1]1-6 sar GB'!I41</f>
        <v>27609825.719999999</v>
      </c>
    </row>
    <row r="48" spans="1:4" ht="78.75" x14ac:dyDescent="0.25">
      <c r="A48" s="26" t="s">
        <v>80</v>
      </c>
      <c r="B48" s="18" t="s">
        <v>81</v>
      </c>
      <c r="C48" s="31">
        <f>SUM(C36:C47)</f>
        <v>313008994.88999999</v>
      </c>
      <c r="D48" s="31">
        <f>SUM(D36:D47)</f>
        <v>217788428.94</v>
      </c>
    </row>
    <row r="49" spans="1:4" ht="15.75" x14ac:dyDescent="0.25">
      <c r="A49" s="37"/>
      <c r="B49" s="38"/>
      <c r="C49" s="39"/>
      <c r="D49" s="39"/>
    </row>
    <row r="50" spans="1:4" ht="15.75" x14ac:dyDescent="0.25">
      <c r="A50" s="37"/>
      <c r="B50" s="38"/>
      <c r="C50" s="39"/>
      <c r="D50" s="39"/>
    </row>
    <row r="51" spans="1:4" ht="15.75" x14ac:dyDescent="0.25">
      <c r="A51" s="37"/>
      <c r="B51" s="38"/>
      <c r="C51" s="39"/>
      <c r="D51" s="39"/>
    </row>
    <row r="52" spans="1:4" ht="15.75" x14ac:dyDescent="0.25">
      <c r="A52" s="37"/>
      <c r="B52" s="38"/>
      <c r="C52" s="39"/>
      <c r="D52" s="39"/>
    </row>
    <row r="53" spans="1:4" ht="15.75" x14ac:dyDescent="0.25">
      <c r="A53" s="37"/>
      <c r="B53" s="38"/>
      <c r="C53" s="39"/>
      <c r="D53" s="39"/>
    </row>
    <row r="54" spans="1:4" ht="15.75" x14ac:dyDescent="0.25">
      <c r="A54" s="1" t="s">
        <v>82</v>
      </c>
      <c r="B54" s="2"/>
      <c r="C54" s="2"/>
      <c r="D54" s="2"/>
    </row>
    <row r="55" spans="1:4" ht="15.75" x14ac:dyDescent="0.25">
      <c r="A55" s="37"/>
      <c r="B55" s="38"/>
      <c r="C55" s="39"/>
      <c r="D55" s="39"/>
    </row>
    <row r="56" spans="1:4" ht="63" x14ac:dyDescent="0.25">
      <c r="A56" s="26" t="s">
        <v>83</v>
      </c>
      <c r="B56" s="18" t="s">
        <v>84</v>
      </c>
      <c r="C56" s="19"/>
      <c r="D56" s="20"/>
    </row>
    <row r="57" spans="1:4" ht="78.75" x14ac:dyDescent="0.25">
      <c r="A57" s="21" t="s">
        <v>85</v>
      </c>
      <c r="B57" s="21" t="s">
        <v>86</v>
      </c>
      <c r="C57" s="20">
        <v>0</v>
      </c>
      <c r="D57" s="20">
        <v>0</v>
      </c>
    </row>
    <row r="58" spans="1:4" ht="63" x14ac:dyDescent="0.25">
      <c r="A58" s="21" t="s">
        <v>87</v>
      </c>
      <c r="B58" s="21" t="s">
        <v>88</v>
      </c>
      <c r="C58" s="20">
        <v>0</v>
      </c>
      <c r="D58" s="20">
        <v>0</v>
      </c>
    </row>
    <row r="59" spans="1:4" ht="63" x14ac:dyDescent="0.25">
      <c r="A59" s="21" t="s">
        <v>89</v>
      </c>
      <c r="B59" s="21" t="s">
        <v>90</v>
      </c>
      <c r="C59" s="20">
        <v>0</v>
      </c>
      <c r="D59" s="20">
        <v>0</v>
      </c>
    </row>
    <row r="60" spans="1:4" ht="63" x14ac:dyDescent="0.25">
      <c r="A60" s="21" t="s">
        <v>91</v>
      </c>
      <c r="B60" s="21" t="s">
        <v>92</v>
      </c>
      <c r="C60" s="20">
        <v>0</v>
      </c>
      <c r="D60" s="20">
        <v>0</v>
      </c>
    </row>
    <row r="61" spans="1:4" ht="94.5" x14ac:dyDescent="0.25">
      <c r="A61" s="21" t="s">
        <v>93</v>
      </c>
      <c r="B61" s="21" t="s">
        <v>94</v>
      </c>
      <c r="C61" s="20">
        <v>0</v>
      </c>
      <c r="D61" s="20">
        <v>0</v>
      </c>
    </row>
    <row r="62" spans="1:4" ht="15.75" x14ac:dyDescent="0.25">
      <c r="A62" s="21" t="s">
        <v>95</v>
      </c>
      <c r="B62" s="21"/>
      <c r="C62" s="20"/>
      <c r="D62" s="30"/>
    </row>
    <row r="63" spans="1:4" ht="78.75" x14ac:dyDescent="0.25">
      <c r="A63" s="18" t="s">
        <v>96</v>
      </c>
      <c r="B63" s="18" t="s">
        <v>97</v>
      </c>
      <c r="C63" s="31">
        <v>0</v>
      </c>
      <c r="D63" s="31">
        <f>SUM(D57:D62)</f>
        <v>0</v>
      </c>
    </row>
    <row r="64" spans="1:4" ht="78.75" x14ac:dyDescent="0.25">
      <c r="A64" s="26" t="s">
        <v>96</v>
      </c>
      <c r="B64" s="27" t="s">
        <v>98</v>
      </c>
      <c r="C64" s="31">
        <f>C63+C48</f>
        <v>313008994.88999999</v>
      </c>
      <c r="D64" s="31">
        <f>D63+D48</f>
        <v>217788428.94</v>
      </c>
    </row>
    <row r="65" spans="1:4" ht="63" x14ac:dyDescent="0.25">
      <c r="A65" s="40">
        <v>2.2000000000000002</v>
      </c>
      <c r="B65" s="41" t="s">
        <v>99</v>
      </c>
      <c r="C65" s="42"/>
      <c r="D65" s="43"/>
    </row>
    <row r="66" spans="1:4" ht="47.25" x14ac:dyDescent="0.25">
      <c r="A66" s="44" t="s">
        <v>100</v>
      </c>
      <c r="B66" s="44" t="s">
        <v>101</v>
      </c>
      <c r="C66" s="43">
        <v>0</v>
      </c>
      <c r="D66" s="43">
        <v>0</v>
      </c>
    </row>
    <row r="67" spans="1:4" ht="47.25" x14ac:dyDescent="0.25">
      <c r="A67" s="44" t="s">
        <v>102</v>
      </c>
      <c r="B67" s="44" t="s">
        <v>103</v>
      </c>
      <c r="C67" s="45">
        <f>[1]worksheet!E56</f>
        <v>48797400</v>
      </c>
      <c r="D67" s="43">
        <f>[1]worksheet!I56</f>
        <v>48797400</v>
      </c>
    </row>
    <row r="68" spans="1:4" ht="63" x14ac:dyDescent="0.25">
      <c r="A68" s="44"/>
      <c r="B68" s="44" t="s">
        <v>104</v>
      </c>
      <c r="C68" s="45">
        <v>0</v>
      </c>
      <c r="D68" s="46">
        <v>0</v>
      </c>
    </row>
    <row r="69" spans="1:4" ht="47.25" x14ac:dyDescent="0.25">
      <c r="A69" s="44" t="s">
        <v>105</v>
      </c>
      <c r="B69" s="44" t="s">
        <v>106</v>
      </c>
      <c r="C69" s="43">
        <v>0</v>
      </c>
      <c r="D69" s="43">
        <v>0</v>
      </c>
    </row>
    <row r="70" spans="1:4" ht="78.75" x14ac:dyDescent="0.25">
      <c r="A70" s="40" t="s">
        <v>107</v>
      </c>
      <c r="B70" s="40" t="s">
        <v>108</v>
      </c>
      <c r="C70" s="47">
        <f>C67+C66+C68</f>
        <v>48797400</v>
      </c>
      <c r="D70" s="47">
        <f>D67+D66+D68</f>
        <v>48797400</v>
      </c>
    </row>
    <row r="71" spans="1:4" ht="63" x14ac:dyDescent="0.25">
      <c r="A71" s="44" t="s">
        <v>109</v>
      </c>
      <c r="B71" s="44" t="s">
        <v>110</v>
      </c>
      <c r="C71" s="43">
        <f>[1]worksheet!E57</f>
        <v>203103700</v>
      </c>
      <c r="D71" s="43">
        <f>[1]worksheet!I57</f>
        <v>203103700</v>
      </c>
    </row>
    <row r="72" spans="1:4" ht="63" x14ac:dyDescent="0.25">
      <c r="A72" s="44" t="s">
        <v>111</v>
      </c>
      <c r="B72" s="44" t="s">
        <v>112</v>
      </c>
      <c r="C72" s="43">
        <f>[1]worksheet!E58</f>
        <v>344658400</v>
      </c>
      <c r="D72" s="43">
        <f>[1]worksheet!I58</f>
        <v>344658400</v>
      </c>
    </row>
    <row r="73" spans="1:4" ht="78.75" x14ac:dyDescent="0.25">
      <c r="A73" s="44" t="s">
        <v>113</v>
      </c>
      <c r="B73" s="44" t="s">
        <v>114</v>
      </c>
      <c r="C73" s="43">
        <v>0</v>
      </c>
      <c r="D73" s="43">
        <v>0</v>
      </c>
    </row>
    <row r="74" spans="1:4" ht="78.75" x14ac:dyDescent="0.25">
      <c r="A74" s="44" t="s">
        <v>115</v>
      </c>
      <c r="B74" s="44" t="s">
        <v>116</v>
      </c>
      <c r="C74" s="43">
        <f>[1]worksheet!E59</f>
        <v>23233192.77</v>
      </c>
      <c r="D74" s="43">
        <f>'[1]1-6 sar GB'!I60</f>
        <v>19718310.989999998</v>
      </c>
    </row>
    <row r="75" spans="1:4" ht="15.75" x14ac:dyDescent="0.25">
      <c r="A75" s="44"/>
      <c r="B75" s="44"/>
      <c r="C75" s="43"/>
      <c r="D75" s="48"/>
    </row>
    <row r="76" spans="1:4" ht="63" x14ac:dyDescent="0.25">
      <c r="A76" s="49" t="s">
        <v>117</v>
      </c>
      <c r="B76" s="41" t="s">
        <v>118</v>
      </c>
      <c r="C76" s="47">
        <f>+C70+C71+C72+C74</f>
        <v>619792692.76999998</v>
      </c>
      <c r="D76" s="47">
        <f>+D70+D71+D72+D74</f>
        <v>616277810.99000001</v>
      </c>
    </row>
    <row r="77" spans="1:4" ht="63" x14ac:dyDescent="0.25">
      <c r="A77" s="50">
        <v>2.2999999999999998</v>
      </c>
      <c r="B77" s="50" t="s">
        <v>119</v>
      </c>
      <c r="C77" s="30">
        <v>0</v>
      </c>
      <c r="D77" s="30">
        <v>0</v>
      </c>
    </row>
    <row r="78" spans="1:4" ht="110.25" x14ac:dyDescent="0.25">
      <c r="A78" s="26" t="s">
        <v>120</v>
      </c>
      <c r="B78" s="27" t="s">
        <v>121</v>
      </c>
      <c r="C78" s="31">
        <f>C64+C76</f>
        <v>932801687.65999997</v>
      </c>
      <c r="D78" s="31">
        <f>D76+D64</f>
        <v>834066239.93000007</v>
      </c>
    </row>
    <row r="79" spans="1:4" ht="15.75" x14ac:dyDescent="0.25">
      <c r="A79" s="37"/>
      <c r="B79" s="51"/>
      <c r="C79" s="39"/>
      <c r="D79" s="39"/>
    </row>
    <row r="80" spans="1:4" ht="15.75" x14ac:dyDescent="0.25">
      <c r="A80" s="37"/>
      <c r="B80" s="51"/>
      <c r="C80" s="39"/>
      <c r="D80" s="39"/>
    </row>
    <row r="81" spans="1:4" ht="15.75" x14ac:dyDescent="0.25">
      <c r="A81" s="37"/>
      <c r="B81" s="51"/>
      <c r="C81" s="39"/>
      <c r="D81" s="39"/>
    </row>
    <row r="82" spans="1:4" ht="15.75" x14ac:dyDescent="0.25">
      <c r="A82" s="52" t="str">
        <f>[1]Face!A87</f>
        <v xml:space="preserve">                Захирал      _______________________________   ( Д.Баатарням )</v>
      </c>
      <c r="B82" s="2"/>
      <c r="C82" s="2"/>
      <c r="D82" s="2"/>
    </row>
    <row r="83" spans="1:4" ht="15.75" x14ac:dyDescent="0.25">
      <c r="A83" s="4"/>
      <c r="B83" s="4"/>
      <c r="C83" s="5"/>
      <c r="D83" s="5"/>
    </row>
    <row r="84" spans="1:4" ht="15.75" x14ac:dyDescent="0.25">
      <c r="A84" s="4"/>
      <c r="B84" s="4"/>
      <c r="C84" s="23"/>
      <c r="D84" s="23"/>
    </row>
    <row r="85" spans="1:4" ht="15.75" x14ac:dyDescent="0.25">
      <c r="A85" s="4"/>
      <c r="B85" s="4"/>
      <c r="C85" s="23"/>
      <c r="D85" s="23"/>
    </row>
  </sheetData>
  <mergeCells count="6">
    <mergeCell ref="A1:D1"/>
    <mergeCell ref="A7:A8"/>
    <mergeCell ref="B7:B8"/>
    <mergeCell ref="C7:D7"/>
    <mergeCell ref="A54:D54"/>
    <mergeCell ref="A82:D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D0F3F-A6F1-4B94-9DB5-68931136DC2E}">
  <dimension ref="A1:G39"/>
  <sheetViews>
    <sheetView workbookViewId="0">
      <selection activeCell="I8" sqref="I8"/>
    </sheetView>
  </sheetViews>
  <sheetFormatPr defaultRowHeight="15" x14ac:dyDescent="0.25"/>
  <cols>
    <col min="7" max="7" width="22.28515625" customWidth="1"/>
  </cols>
  <sheetData>
    <row r="1" spans="1:7" ht="15.75" x14ac:dyDescent="0.25">
      <c r="A1" s="53" t="s">
        <v>122</v>
      </c>
      <c r="B1" s="54"/>
      <c r="C1" s="54"/>
      <c r="D1" s="54"/>
      <c r="E1" s="54"/>
      <c r="F1" s="54"/>
      <c r="G1" s="54"/>
    </row>
    <row r="2" spans="1:7" ht="15.75" x14ac:dyDescent="0.25">
      <c r="A2" s="55"/>
      <c r="B2" s="56"/>
      <c r="C2" s="56"/>
      <c r="D2" s="56"/>
      <c r="E2" s="56"/>
      <c r="F2" s="56"/>
      <c r="G2" s="57"/>
    </row>
    <row r="3" spans="1:7" ht="16.5" thickBot="1" x14ac:dyDescent="0.3">
      <c r="A3" s="53" t="s">
        <v>123</v>
      </c>
      <c r="B3" s="54"/>
      <c r="C3" s="54"/>
      <c r="D3" s="54"/>
      <c r="E3" s="56"/>
      <c r="F3" s="56"/>
      <c r="G3" s="58" t="str">
        <f>[1]CT1!D3</f>
        <v>2021 оны 06 сарын 30өдөр</v>
      </c>
    </row>
    <row r="4" spans="1:7" ht="15.75" x14ac:dyDescent="0.25">
      <c r="A4" s="59" t="s">
        <v>3</v>
      </c>
      <c r="B4" s="60"/>
      <c r="C4" s="60"/>
      <c r="D4" s="60"/>
      <c r="E4" s="56"/>
      <c r="F4" s="56"/>
      <c r="G4" s="57"/>
    </row>
    <row r="5" spans="1:7" ht="15.75" x14ac:dyDescent="0.25">
      <c r="A5" s="55"/>
      <c r="B5" s="56"/>
      <c r="C5" s="56"/>
      <c r="D5" s="56"/>
      <c r="E5" s="56"/>
      <c r="F5" s="56"/>
      <c r="G5" s="58" t="s">
        <v>4</v>
      </c>
    </row>
    <row r="6" spans="1:7" ht="63" x14ac:dyDescent="0.25">
      <c r="A6" s="61" t="s">
        <v>5</v>
      </c>
      <c r="B6" s="62" t="s">
        <v>124</v>
      </c>
      <c r="C6" s="63"/>
      <c r="D6" s="63"/>
      <c r="E6" s="63"/>
      <c r="F6" s="64"/>
      <c r="G6" s="65" t="s">
        <v>125</v>
      </c>
    </row>
    <row r="7" spans="1:7" ht="15.75" x14ac:dyDescent="0.25">
      <c r="A7" s="66">
        <v>1</v>
      </c>
      <c r="B7" s="67" t="s">
        <v>126</v>
      </c>
      <c r="C7" s="63"/>
      <c r="D7" s="63"/>
      <c r="E7" s="63"/>
      <c r="F7" s="14"/>
      <c r="G7" s="68">
        <f>'[1]1-6 sar GB'!G61+'[1]1-6 sar GB'!G62-'[1]1-6 sar GB'!G69</f>
        <v>190200378.16</v>
      </c>
    </row>
    <row r="8" spans="1:7" ht="15.75" x14ac:dyDescent="0.25">
      <c r="A8" s="66">
        <v>2</v>
      </c>
      <c r="B8" s="69" t="s">
        <v>127</v>
      </c>
      <c r="C8" s="63"/>
      <c r="D8" s="63"/>
      <c r="E8" s="63"/>
      <c r="F8" s="14"/>
      <c r="G8" s="68">
        <f>'[1]1-6 sar GB'!F73</f>
        <v>0</v>
      </c>
    </row>
    <row r="9" spans="1:7" ht="15.75" x14ac:dyDescent="0.25">
      <c r="A9" s="66">
        <v>3</v>
      </c>
      <c r="B9" s="67" t="s">
        <v>128</v>
      </c>
      <c r="C9" s="63"/>
      <c r="D9" s="63"/>
      <c r="E9" s="63"/>
      <c r="F9" s="14"/>
      <c r="G9" s="70">
        <f>G7-G8</f>
        <v>190200378.16</v>
      </c>
    </row>
    <row r="10" spans="1:7" ht="15.75" x14ac:dyDescent="0.25">
      <c r="A10" s="66">
        <v>4</v>
      </c>
      <c r="B10" s="69" t="s">
        <v>129</v>
      </c>
      <c r="C10" s="63"/>
      <c r="D10" s="63"/>
      <c r="E10" s="63"/>
      <c r="F10" s="14"/>
      <c r="G10" s="70"/>
    </row>
    <row r="11" spans="1:7" ht="15.75" x14ac:dyDescent="0.25">
      <c r="A11" s="66">
        <v>5</v>
      </c>
      <c r="B11" s="69" t="s">
        <v>130</v>
      </c>
      <c r="C11" s="63"/>
      <c r="D11" s="63"/>
      <c r="E11" s="63"/>
      <c r="F11" s="14"/>
      <c r="G11" s="70">
        <f>[1]worksheet!F66</f>
        <v>0</v>
      </c>
    </row>
    <row r="12" spans="1:7" ht="15.75" x14ac:dyDescent="0.25">
      <c r="A12" s="66">
        <v>6</v>
      </c>
      <c r="B12" s="69" t="s">
        <v>131</v>
      </c>
      <c r="C12" s="63"/>
      <c r="D12" s="63"/>
      <c r="E12" s="63"/>
      <c r="F12" s="14"/>
      <c r="G12" s="70"/>
    </row>
    <row r="13" spans="1:7" ht="15.75" x14ac:dyDescent="0.25">
      <c r="A13" s="66">
        <v>7</v>
      </c>
      <c r="B13" s="69" t="s">
        <v>132</v>
      </c>
      <c r="C13" s="63"/>
      <c r="D13" s="63"/>
      <c r="E13" s="63"/>
      <c r="F13" s="14"/>
      <c r="G13" s="71"/>
    </row>
    <row r="14" spans="1:7" ht="15.75" x14ac:dyDescent="0.25">
      <c r="A14" s="66">
        <v>8</v>
      </c>
      <c r="B14" s="69" t="s">
        <v>133</v>
      </c>
      <c r="C14" s="63"/>
      <c r="D14" s="63"/>
      <c r="E14" s="63"/>
      <c r="F14" s="14"/>
      <c r="G14" s="71">
        <f>[1]worksheet!F65+[1]worksheet!F67+[1]worksheet!F68</f>
        <v>0</v>
      </c>
    </row>
    <row r="15" spans="1:7" ht="15.75" x14ac:dyDescent="0.25">
      <c r="A15" s="66">
        <v>9</v>
      </c>
      <c r="B15" s="69" t="s">
        <v>134</v>
      </c>
      <c r="C15" s="63"/>
      <c r="D15" s="63"/>
      <c r="E15" s="63"/>
      <c r="F15" s="14"/>
      <c r="G15" s="71">
        <f>'[1]1-6 sar GB'!F80</f>
        <v>10111457</v>
      </c>
    </row>
    <row r="16" spans="1:7" ht="15.75" x14ac:dyDescent="0.25">
      <c r="A16" s="66">
        <v>10</v>
      </c>
      <c r="B16" s="69" t="s">
        <v>135</v>
      </c>
      <c r="C16" s="63"/>
      <c r="D16" s="63"/>
      <c r="E16" s="63"/>
      <c r="F16" s="14"/>
      <c r="G16" s="71">
        <f>'[1]1-6 sar GB'!F74+'[1]1-6 sar GB'!F75+'[1]1-6 sar GB'!F78+'[1]1-6 sar GB'!F79+'[1]1-6 sar GB'!F82+'[1]1-6 sar GB'!F83+'[1]1-6 sar GB'!F84+'[1]1-6 sar GB'!F85+'[1]1-6 sar GB'!F86+'[1]1-6 sar GB'!F88+'[1]1-6 sar GB'!F93+'[1]1-6 sar GB'!F96+'[1]1-6 sar GB'!F99+'[1]1-6 sar GB'!F112+'[1]1-6 sar GB'!F115</f>
        <v>183603802.94333333</v>
      </c>
    </row>
    <row r="17" spans="1:7" ht="15.75" x14ac:dyDescent="0.25">
      <c r="A17" s="66">
        <v>11</v>
      </c>
      <c r="B17" s="69" t="s">
        <v>136</v>
      </c>
      <c r="C17" s="63"/>
      <c r="D17" s="63"/>
      <c r="E17" s="63"/>
      <c r="F17" s="14"/>
      <c r="G17" s="71"/>
    </row>
    <row r="18" spans="1:7" ht="15.75" x14ac:dyDescent="0.25">
      <c r="A18" s="66">
        <v>12</v>
      </c>
      <c r="B18" s="69" t="s">
        <v>137</v>
      </c>
      <c r="C18" s="63"/>
      <c r="D18" s="63"/>
      <c r="E18" s="63"/>
      <c r="F18" s="14"/>
      <c r="G18" s="72"/>
    </row>
    <row r="19" spans="1:7" ht="15.75" x14ac:dyDescent="0.25">
      <c r="A19" s="66">
        <v>13</v>
      </c>
      <c r="B19" s="69" t="s">
        <v>138</v>
      </c>
      <c r="C19" s="63"/>
      <c r="D19" s="63"/>
      <c r="E19" s="63"/>
      <c r="F19" s="14"/>
      <c r="G19" s="71"/>
    </row>
    <row r="20" spans="1:7" ht="15.75" x14ac:dyDescent="0.25">
      <c r="A20" s="66">
        <v>14</v>
      </c>
      <c r="B20" s="69" t="s">
        <v>139</v>
      </c>
      <c r="C20" s="63"/>
      <c r="D20" s="63"/>
      <c r="E20" s="63"/>
      <c r="F20" s="14"/>
      <c r="G20" s="71"/>
    </row>
    <row r="21" spans="1:7" ht="15.75" x14ac:dyDescent="0.25">
      <c r="A21" s="66">
        <v>15</v>
      </c>
      <c r="B21" s="69" t="s">
        <v>140</v>
      </c>
      <c r="C21" s="63"/>
      <c r="D21" s="63"/>
      <c r="E21" s="63"/>
      <c r="F21" s="14"/>
      <c r="G21" s="71"/>
    </row>
    <row r="22" spans="1:7" ht="15.75" x14ac:dyDescent="0.25">
      <c r="A22" s="66">
        <v>16</v>
      </c>
      <c r="B22" s="69" t="s">
        <v>141</v>
      </c>
      <c r="C22" s="63"/>
      <c r="D22" s="63"/>
      <c r="E22" s="63"/>
      <c r="F22" s="14"/>
      <c r="G22" s="71"/>
    </row>
    <row r="23" spans="1:7" ht="15.75" x14ac:dyDescent="0.25">
      <c r="A23" s="66">
        <v>17</v>
      </c>
      <c r="B23" s="69" t="s">
        <v>142</v>
      </c>
      <c r="C23" s="63"/>
      <c r="D23" s="63"/>
      <c r="E23" s="63"/>
      <c r="F23" s="14"/>
      <c r="G23" s="71"/>
    </row>
    <row r="24" spans="1:7" ht="15.75" x14ac:dyDescent="0.25">
      <c r="A24" s="66">
        <v>18</v>
      </c>
      <c r="B24" s="67" t="s">
        <v>143</v>
      </c>
      <c r="C24" s="63"/>
      <c r="D24" s="63"/>
      <c r="E24" s="63"/>
      <c r="F24" s="14"/>
      <c r="G24" s="73">
        <f>G9+G10+G11+G12+G13+G14-G15-G16-G17-G18+G19+G20+G21+G22+G23</f>
        <v>-3514881.7833333313</v>
      </c>
    </row>
    <row r="25" spans="1:7" ht="15.75" x14ac:dyDescent="0.25">
      <c r="A25" s="66">
        <v>19</v>
      </c>
      <c r="B25" s="74" t="s">
        <v>144</v>
      </c>
      <c r="C25" s="63"/>
      <c r="D25" s="63"/>
      <c r="E25" s="63"/>
      <c r="F25" s="14"/>
      <c r="G25" s="71">
        <f>'[1]1-6 sar GB'!F116</f>
        <v>0</v>
      </c>
    </row>
    <row r="26" spans="1:7" ht="15.75" x14ac:dyDescent="0.25">
      <c r="A26" s="66">
        <v>20</v>
      </c>
      <c r="B26" s="67" t="s">
        <v>145</v>
      </c>
      <c r="C26" s="63"/>
      <c r="D26" s="63"/>
      <c r="E26" s="63"/>
      <c r="F26" s="14"/>
      <c r="G26" s="70">
        <f>G24-G25</f>
        <v>-3514881.7833333313</v>
      </c>
    </row>
    <row r="27" spans="1:7" ht="15.75" x14ac:dyDescent="0.25">
      <c r="A27" s="66">
        <v>21</v>
      </c>
      <c r="B27" s="67" t="s">
        <v>146</v>
      </c>
      <c r="C27" s="63"/>
      <c r="D27" s="63"/>
      <c r="E27" s="63"/>
      <c r="F27" s="14"/>
      <c r="G27" s="75"/>
    </row>
    <row r="28" spans="1:7" ht="15.75" x14ac:dyDescent="0.25">
      <c r="A28" s="66">
        <v>22</v>
      </c>
      <c r="B28" s="67" t="s">
        <v>147</v>
      </c>
      <c r="C28" s="63"/>
      <c r="D28" s="63"/>
      <c r="E28" s="63"/>
      <c r="F28" s="14"/>
      <c r="G28" s="70">
        <f>G26-G27</f>
        <v>-3514881.7833333313</v>
      </c>
    </row>
    <row r="29" spans="1:7" ht="15.75" x14ac:dyDescent="0.25">
      <c r="A29" s="66">
        <v>23</v>
      </c>
      <c r="B29" s="67" t="s">
        <v>148</v>
      </c>
      <c r="C29" s="63"/>
      <c r="D29" s="63"/>
      <c r="E29" s="63"/>
      <c r="F29" s="14"/>
      <c r="G29" s="70"/>
    </row>
    <row r="30" spans="1:7" ht="15.75" x14ac:dyDescent="0.25">
      <c r="A30" s="66"/>
      <c r="B30" s="69" t="s">
        <v>149</v>
      </c>
      <c r="C30" s="63"/>
      <c r="D30" s="63"/>
      <c r="E30" s="63"/>
      <c r="F30" s="14"/>
      <c r="G30" s="70"/>
    </row>
    <row r="31" spans="1:7" ht="15.75" x14ac:dyDescent="0.25">
      <c r="A31" s="76"/>
      <c r="B31" s="69" t="s">
        <v>150</v>
      </c>
      <c r="C31" s="63"/>
      <c r="D31" s="63"/>
      <c r="E31" s="63"/>
      <c r="F31" s="14"/>
      <c r="G31" s="75"/>
    </row>
    <row r="32" spans="1:7" ht="15.75" x14ac:dyDescent="0.25">
      <c r="A32" s="76"/>
      <c r="B32" s="69" t="s">
        <v>151</v>
      </c>
      <c r="C32" s="63"/>
      <c r="D32" s="63"/>
      <c r="E32" s="63"/>
      <c r="F32" s="14"/>
      <c r="G32" s="75"/>
    </row>
    <row r="33" spans="1:7" ht="15.75" x14ac:dyDescent="0.25">
      <c r="A33" s="66">
        <v>24</v>
      </c>
      <c r="B33" s="67" t="s">
        <v>152</v>
      </c>
      <c r="C33" s="63"/>
      <c r="D33" s="63"/>
      <c r="E33" s="63"/>
      <c r="F33" s="14"/>
      <c r="G33" s="70">
        <f>G28-G31</f>
        <v>-3514881.7833333313</v>
      </c>
    </row>
    <row r="34" spans="1:7" ht="15.75" x14ac:dyDescent="0.25">
      <c r="A34" s="66">
        <v>25</v>
      </c>
      <c r="B34" s="67" t="s">
        <v>153</v>
      </c>
      <c r="C34" s="63"/>
      <c r="D34" s="63"/>
      <c r="E34" s="63"/>
      <c r="F34" s="14"/>
      <c r="G34" s="71">
        <v>0</v>
      </c>
    </row>
    <row r="35" spans="1:7" ht="15.75" x14ac:dyDescent="0.25">
      <c r="A35" s="55"/>
      <c r="B35" s="56"/>
      <c r="C35" s="56"/>
      <c r="D35" s="56"/>
      <c r="E35" s="56"/>
      <c r="F35" s="56"/>
      <c r="G35" s="57"/>
    </row>
    <row r="36" spans="1:7" ht="15.75" x14ac:dyDescent="0.25">
      <c r="A36" s="77" t="str">
        <f>[1]Face!A87</f>
        <v xml:space="preserve">                Захирал      _______________________________   ( Д.Баатарням )</v>
      </c>
      <c r="B36" s="54"/>
      <c r="C36" s="54"/>
      <c r="D36" s="54"/>
      <c r="E36" s="54"/>
      <c r="F36" s="54"/>
      <c r="G36" s="54"/>
    </row>
    <row r="37" spans="1:7" ht="15.75" x14ac:dyDescent="0.25">
      <c r="A37" s="78"/>
      <c r="B37" s="78"/>
      <c r="C37" s="79"/>
      <c r="D37" s="79"/>
      <c r="E37" s="78"/>
      <c r="F37" s="78"/>
      <c r="G37" s="79"/>
    </row>
    <row r="38" spans="1:7" ht="15.75" x14ac:dyDescent="0.25">
      <c r="A38" s="55"/>
      <c r="B38" s="56"/>
      <c r="C38" s="56"/>
      <c r="D38" s="56"/>
      <c r="E38" s="56"/>
      <c r="F38" s="56"/>
      <c r="G38" s="57"/>
    </row>
    <row r="39" spans="1:7" ht="15.75" x14ac:dyDescent="0.25">
      <c r="A39" s="55"/>
      <c r="B39" s="56"/>
      <c r="C39" s="56"/>
      <c r="D39" s="56"/>
      <c r="E39" s="56"/>
      <c r="F39" s="56"/>
      <c r="G39" s="57"/>
    </row>
  </sheetData>
  <mergeCells count="33">
    <mergeCell ref="B33:F33"/>
    <mergeCell ref="B34:F34"/>
    <mergeCell ref="A36:G36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1:G1"/>
    <mergeCell ref="A3:D3"/>
    <mergeCell ref="A4:D4"/>
    <mergeCell ref="B6:F6"/>
    <mergeCell ref="B7:F7"/>
    <mergeCell ref="B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FFD4-BFEC-4691-83C9-1B92E871A03E}">
  <dimension ref="A1:G32"/>
  <sheetViews>
    <sheetView topLeftCell="A22" workbookViewId="0">
      <selection activeCell="L24" sqref="L24"/>
    </sheetView>
  </sheetViews>
  <sheetFormatPr defaultRowHeight="15" x14ac:dyDescent="0.25"/>
  <cols>
    <col min="2" max="2" width="33.28515625" customWidth="1"/>
    <col min="3" max="7" width="19.140625" customWidth="1"/>
  </cols>
  <sheetData>
    <row r="1" spans="1:7" ht="15.75" x14ac:dyDescent="0.25">
      <c r="A1" s="80"/>
      <c r="B1" s="80"/>
      <c r="C1" s="81"/>
      <c r="D1" s="81"/>
      <c r="E1" s="81"/>
      <c r="F1" s="81"/>
      <c r="G1" s="81"/>
    </row>
    <row r="2" spans="1:7" ht="15.75" x14ac:dyDescent="0.25">
      <c r="A2" s="82" t="s">
        <v>154</v>
      </c>
      <c r="B2" s="54"/>
      <c r="C2" s="54"/>
      <c r="D2" s="54"/>
      <c r="E2" s="54"/>
      <c r="F2" s="54"/>
      <c r="G2" s="54"/>
    </row>
    <row r="3" spans="1:7" ht="15.75" x14ac:dyDescent="0.25">
      <c r="A3" s="83"/>
      <c r="B3" s="84" t="str">
        <f>[1]CT1!A3</f>
        <v xml:space="preserve">  "ТЭЭВЭР АЧЛАЛ" ХК</v>
      </c>
      <c r="C3" s="84"/>
      <c r="D3" s="84"/>
      <c r="E3" s="81"/>
      <c r="F3" s="85" t="str">
        <f>[1]CT1!D3</f>
        <v>2021 оны 06 сарын 30өдөр</v>
      </c>
      <c r="G3" s="54"/>
    </row>
    <row r="4" spans="1:7" ht="15.75" x14ac:dyDescent="0.25">
      <c r="A4" s="80"/>
      <c r="B4" s="86" t="s">
        <v>3</v>
      </c>
      <c r="C4" s="81"/>
      <c r="D4" s="81"/>
      <c r="E4" s="81"/>
      <c r="F4" s="81"/>
      <c r="G4" s="81"/>
    </row>
    <row r="5" spans="1:7" ht="15.75" x14ac:dyDescent="0.25">
      <c r="A5" s="80"/>
      <c r="B5" s="80"/>
      <c r="C5" s="81"/>
      <c r="D5" s="81"/>
      <c r="E5" s="81"/>
      <c r="F5" s="81"/>
      <c r="G5" s="87" t="s">
        <v>4</v>
      </c>
    </row>
    <row r="6" spans="1:7" x14ac:dyDescent="0.25">
      <c r="A6" s="88"/>
      <c r="B6" s="88" t="s">
        <v>155</v>
      </c>
      <c r="C6" s="89" t="s">
        <v>156</v>
      </c>
      <c r="D6" s="89" t="s">
        <v>110</v>
      </c>
      <c r="E6" s="89" t="s">
        <v>114</v>
      </c>
      <c r="F6" s="89" t="s">
        <v>157</v>
      </c>
      <c r="G6" s="90" t="s">
        <v>158</v>
      </c>
    </row>
    <row r="7" spans="1:7" x14ac:dyDescent="0.25">
      <c r="A7" s="91"/>
      <c r="B7" s="91"/>
      <c r="C7" s="91"/>
      <c r="D7" s="91"/>
      <c r="E7" s="91"/>
      <c r="F7" s="91"/>
      <c r="G7" s="91"/>
    </row>
    <row r="8" spans="1:7" x14ac:dyDescent="0.25">
      <c r="A8" s="15"/>
      <c r="B8" s="15"/>
      <c r="C8" s="15"/>
      <c r="D8" s="15"/>
      <c r="E8" s="15"/>
      <c r="F8" s="15"/>
      <c r="G8" s="15"/>
    </row>
    <row r="9" spans="1:7" ht="15.75" x14ac:dyDescent="0.25">
      <c r="A9" s="92">
        <v>1</v>
      </c>
      <c r="B9" s="93" t="s">
        <v>159</v>
      </c>
      <c r="C9" s="94">
        <v>48797400</v>
      </c>
      <c r="D9" s="95">
        <v>203103700</v>
      </c>
      <c r="E9" s="95">
        <v>344658400</v>
      </c>
      <c r="F9" s="96">
        <f>[1]CT1!C74</f>
        <v>23233192.77</v>
      </c>
      <c r="G9" s="95">
        <f t="shared" ref="G9:G18" si="0">SUM(C9:F9)</f>
        <v>619792692.76999998</v>
      </c>
    </row>
    <row r="10" spans="1:7" ht="94.5" x14ac:dyDescent="0.25">
      <c r="A10" s="97">
        <v>2</v>
      </c>
      <c r="B10" s="98" t="s">
        <v>160</v>
      </c>
      <c r="C10" s="99"/>
      <c r="D10" s="99"/>
      <c r="E10" s="99"/>
      <c r="F10" s="99"/>
      <c r="G10" s="95">
        <f t="shared" si="0"/>
        <v>0</v>
      </c>
    </row>
    <row r="11" spans="1:7" ht="63" x14ac:dyDescent="0.25">
      <c r="A11" s="92">
        <v>3</v>
      </c>
      <c r="B11" s="100" t="s">
        <v>161</v>
      </c>
      <c r="C11" s="95">
        <f>SUM(C9:C10)</f>
        <v>48797400</v>
      </c>
      <c r="D11" s="95">
        <f>SUM(D9:D10)</f>
        <v>203103700</v>
      </c>
      <c r="E11" s="95">
        <f>SUM(E9:E10)</f>
        <v>344658400</v>
      </c>
      <c r="F11" s="95">
        <f>SUM(F9:F10)</f>
        <v>23233192.77</v>
      </c>
      <c r="G11" s="95">
        <f t="shared" si="0"/>
        <v>619792692.76999998</v>
      </c>
    </row>
    <row r="12" spans="1:7" ht="47.25" x14ac:dyDescent="0.25">
      <c r="A12" s="97">
        <v>4</v>
      </c>
      <c r="B12" s="98" t="s">
        <v>162</v>
      </c>
      <c r="C12" s="99"/>
      <c r="D12" s="99"/>
      <c r="E12" s="99"/>
      <c r="F12" s="99"/>
      <c r="G12" s="95">
        <f t="shared" si="0"/>
        <v>0</v>
      </c>
    </row>
    <row r="13" spans="1:7" ht="141.75" x14ac:dyDescent="0.25">
      <c r="A13" s="97">
        <v>5</v>
      </c>
      <c r="B13" s="98" t="s">
        <v>163</v>
      </c>
      <c r="C13" s="99"/>
      <c r="D13" s="99"/>
      <c r="E13" s="99"/>
      <c r="F13" s="99"/>
      <c r="G13" s="95">
        <f t="shared" si="0"/>
        <v>0</v>
      </c>
    </row>
    <row r="14" spans="1:7" ht="94.5" x14ac:dyDescent="0.25">
      <c r="A14" s="97">
        <v>6</v>
      </c>
      <c r="B14" s="98" t="s">
        <v>164</v>
      </c>
      <c r="C14" s="99"/>
      <c r="D14" s="99"/>
      <c r="E14" s="99"/>
      <c r="F14" s="99"/>
      <c r="G14" s="95">
        <f t="shared" si="0"/>
        <v>0</v>
      </c>
    </row>
    <row r="15" spans="1:7" ht="110.25" x14ac:dyDescent="0.25">
      <c r="A15" s="97">
        <v>7</v>
      </c>
      <c r="B15" s="98" t="s">
        <v>165</v>
      </c>
      <c r="C15" s="99"/>
      <c r="D15" s="99"/>
      <c r="E15" s="99"/>
      <c r="F15" s="99"/>
      <c r="G15" s="95">
        <f t="shared" si="0"/>
        <v>0</v>
      </c>
    </row>
    <row r="16" spans="1:7" ht="63" x14ac:dyDescent="0.25">
      <c r="A16" s="97">
        <v>8</v>
      </c>
      <c r="B16" s="98" t="s">
        <v>166</v>
      </c>
      <c r="C16" s="99"/>
      <c r="D16" s="99"/>
      <c r="E16" s="99"/>
      <c r="F16" s="99"/>
      <c r="G16" s="95">
        <f t="shared" si="0"/>
        <v>0</v>
      </c>
    </row>
    <row r="17" spans="1:7" ht="31.5" x14ac:dyDescent="0.25">
      <c r="A17" s="97">
        <v>9</v>
      </c>
      <c r="B17" s="98" t="s">
        <v>167</v>
      </c>
      <c r="C17" s="99"/>
      <c r="D17" s="99"/>
      <c r="E17" s="99"/>
      <c r="F17" s="99"/>
      <c r="G17" s="95">
        <f t="shared" si="0"/>
        <v>0</v>
      </c>
    </row>
    <row r="18" spans="1:7" ht="78.75" x14ac:dyDescent="0.25">
      <c r="A18" s="97">
        <v>10</v>
      </c>
      <c r="B18" s="98" t="s">
        <v>168</v>
      </c>
      <c r="C18" s="99"/>
      <c r="D18" s="99"/>
      <c r="E18" s="99"/>
      <c r="F18" s="99"/>
      <c r="G18" s="95">
        <f t="shared" si="0"/>
        <v>0</v>
      </c>
    </row>
    <row r="19" spans="1:7" ht="94.5" x14ac:dyDescent="0.25">
      <c r="A19" s="92">
        <v>11</v>
      </c>
      <c r="B19" s="101" t="s">
        <v>159</v>
      </c>
      <c r="C19" s="95">
        <f>SUM(C11:C18)</f>
        <v>48797400</v>
      </c>
      <c r="D19" s="95">
        <f>SUM(D11:D18)</f>
        <v>203103700</v>
      </c>
      <c r="E19" s="95">
        <f>SUM(E11:E18)</f>
        <v>344658400</v>
      </c>
      <c r="F19" s="95">
        <f>SUM(F11:F18)</f>
        <v>23233192.77</v>
      </c>
      <c r="G19" s="95">
        <f>SUM(G11:G18)</f>
        <v>619792692.76999998</v>
      </c>
    </row>
    <row r="20" spans="1:7" ht="94.5" x14ac:dyDescent="0.25">
      <c r="A20" s="97">
        <v>12</v>
      </c>
      <c r="B20" s="98" t="s">
        <v>160</v>
      </c>
      <c r="C20" s="99"/>
      <c r="D20" s="99"/>
      <c r="E20" s="99"/>
      <c r="F20" s="102"/>
      <c r="G20" s="95">
        <f>SUM(C20:F20)</f>
        <v>0</v>
      </c>
    </row>
    <row r="21" spans="1:7" ht="63" x14ac:dyDescent="0.25">
      <c r="A21" s="92">
        <v>13</v>
      </c>
      <c r="B21" s="100" t="s">
        <v>161</v>
      </c>
      <c r="C21" s="95">
        <f>C19+C20</f>
        <v>48797400</v>
      </c>
      <c r="D21" s="95">
        <f>D19+D20</f>
        <v>203103700</v>
      </c>
      <c r="E21" s="95">
        <f>E19+E20</f>
        <v>344658400</v>
      </c>
      <c r="F21" s="95">
        <f>F19+F20</f>
        <v>23233192.77</v>
      </c>
      <c r="G21" s="95">
        <f>G19+G20</f>
        <v>619792692.76999998</v>
      </c>
    </row>
    <row r="22" spans="1:7" ht="94.5" x14ac:dyDescent="0.25">
      <c r="A22" s="97">
        <v>14</v>
      </c>
      <c r="B22" s="98" t="s">
        <v>160</v>
      </c>
      <c r="C22" s="99"/>
      <c r="D22" s="99"/>
      <c r="E22" s="99"/>
      <c r="F22" s="94"/>
      <c r="G22" s="95">
        <f t="shared" ref="G22:G28" si="1">SUM(C22:F22)</f>
        <v>0</v>
      </c>
    </row>
    <row r="23" spans="1:7" ht="141.75" x14ac:dyDescent="0.25">
      <c r="A23" s="97">
        <v>15</v>
      </c>
      <c r="B23" s="98" t="s">
        <v>163</v>
      </c>
      <c r="C23" s="99"/>
      <c r="D23" s="99"/>
      <c r="E23" s="99"/>
      <c r="F23" s="99"/>
      <c r="G23" s="95">
        <f t="shared" si="1"/>
        <v>0</v>
      </c>
    </row>
    <row r="24" spans="1:7" ht="94.5" x14ac:dyDescent="0.25">
      <c r="A24" s="97">
        <v>16</v>
      </c>
      <c r="B24" s="98" t="s">
        <v>164</v>
      </c>
      <c r="C24" s="99"/>
      <c r="D24" s="99"/>
      <c r="E24" s="99"/>
      <c r="F24" s="99"/>
      <c r="G24" s="95">
        <f t="shared" si="1"/>
        <v>0</v>
      </c>
    </row>
    <row r="25" spans="1:7" ht="110.25" x14ac:dyDescent="0.25">
      <c r="A25" s="97">
        <v>17</v>
      </c>
      <c r="B25" s="98" t="s">
        <v>165</v>
      </c>
      <c r="C25" s="99"/>
      <c r="D25" s="99"/>
      <c r="E25" s="99"/>
      <c r="F25" s="99"/>
      <c r="G25" s="95">
        <f t="shared" si="1"/>
        <v>0</v>
      </c>
    </row>
    <row r="26" spans="1:7" ht="63" x14ac:dyDescent="0.25">
      <c r="A26" s="97">
        <v>18</v>
      </c>
      <c r="B26" s="98" t="s">
        <v>166</v>
      </c>
      <c r="C26" s="99"/>
      <c r="D26" s="99"/>
      <c r="E26" s="99"/>
      <c r="F26" s="99">
        <f>[1]CT2!G28</f>
        <v>-3514881.7833333313</v>
      </c>
      <c r="G26" s="95">
        <f t="shared" si="1"/>
        <v>-3514881.7833333313</v>
      </c>
    </row>
    <row r="27" spans="1:7" ht="31.5" x14ac:dyDescent="0.25">
      <c r="A27" s="97">
        <v>19</v>
      </c>
      <c r="B27" s="98" t="s">
        <v>167</v>
      </c>
      <c r="C27" s="99"/>
      <c r="D27" s="99"/>
      <c r="E27" s="99"/>
      <c r="F27" s="99"/>
      <c r="G27" s="95">
        <f t="shared" si="1"/>
        <v>0</v>
      </c>
    </row>
    <row r="28" spans="1:7" ht="78.75" x14ac:dyDescent="0.25">
      <c r="A28" s="97">
        <v>20</v>
      </c>
      <c r="B28" s="98" t="s">
        <v>168</v>
      </c>
      <c r="C28" s="99"/>
      <c r="D28" s="99"/>
      <c r="E28" s="99"/>
      <c r="F28" s="99"/>
      <c r="G28" s="95">
        <f t="shared" si="1"/>
        <v>0</v>
      </c>
    </row>
    <row r="29" spans="1:7" ht="63" x14ac:dyDescent="0.25">
      <c r="A29" s="92">
        <v>21</v>
      </c>
      <c r="B29" s="103" t="str">
        <f>[1]CT1!D3</f>
        <v>2021 оны 06 сарын 30өдөр</v>
      </c>
      <c r="C29" s="95">
        <f>SUM(C21:C28)</f>
        <v>48797400</v>
      </c>
      <c r="D29" s="95">
        <f>SUM(D21:D28)</f>
        <v>203103700</v>
      </c>
      <c r="E29" s="95">
        <f>SUM(E21:E28)</f>
        <v>344658400</v>
      </c>
      <c r="F29" s="95">
        <f>SUM(F21:F28)</f>
        <v>19718310.986666668</v>
      </c>
      <c r="G29" s="95">
        <f>SUM(G21:G28)</f>
        <v>616277810.98666668</v>
      </c>
    </row>
    <row r="30" spans="1:7" ht="15.75" x14ac:dyDescent="0.25">
      <c r="A30" s="104"/>
      <c r="B30" s="105"/>
      <c r="C30" s="106"/>
      <c r="D30" s="106"/>
      <c r="E30" s="106"/>
      <c r="F30" s="106"/>
      <c r="G30" s="106"/>
    </row>
    <row r="31" spans="1:7" ht="15.75" x14ac:dyDescent="0.25">
      <c r="A31" s="107" t="str">
        <f>[1]Face!A87</f>
        <v xml:space="preserve">                Захирал      _______________________________   ( Д.Баатарням )</v>
      </c>
      <c r="B31" s="54"/>
      <c r="C31" s="54"/>
      <c r="D31" s="54"/>
      <c r="E31" s="54"/>
      <c r="F31" s="54"/>
      <c r="G31" s="54"/>
    </row>
    <row r="32" spans="1:7" ht="15.75" x14ac:dyDescent="0.25">
      <c r="A32" s="56"/>
      <c r="B32" s="56"/>
      <c r="C32" s="108"/>
      <c r="D32" s="56"/>
      <c r="E32" s="56"/>
      <c r="F32" s="56"/>
      <c r="G32" s="56"/>
    </row>
  </sheetData>
  <mergeCells count="10">
    <mergeCell ref="A31:G31"/>
    <mergeCell ref="A2:G2"/>
    <mergeCell ref="F3:G3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B9D4-DB21-4528-8387-76CE56A8E887}">
  <dimension ref="A1:D62"/>
  <sheetViews>
    <sheetView tabSelected="1" topLeftCell="A49" workbookViewId="0">
      <selection activeCell="E53" sqref="E53"/>
    </sheetView>
  </sheetViews>
  <sheetFormatPr defaultRowHeight="15" x14ac:dyDescent="0.25"/>
  <cols>
    <col min="3" max="3" width="60.140625" customWidth="1"/>
    <col min="4" max="4" width="34.140625" customWidth="1"/>
  </cols>
  <sheetData>
    <row r="1" spans="1:4" ht="15.75" x14ac:dyDescent="0.25">
      <c r="A1" s="109"/>
      <c r="B1" s="110" t="s">
        <v>169</v>
      </c>
      <c r="C1" s="2"/>
      <c r="D1" s="2"/>
    </row>
    <row r="2" spans="1:4" ht="15.75" x14ac:dyDescent="0.25">
      <c r="A2" s="109"/>
      <c r="B2" s="111"/>
      <c r="C2" s="109"/>
      <c r="D2" s="112"/>
    </row>
    <row r="3" spans="1:4" ht="15.75" x14ac:dyDescent="0.25">
      <c r="A3" s="109"/>
      <c r="B3" s="113" t="str">
        <f>[1]CT1!A3</f>
        <v xml:space="preserve">  "ТЭЭВЭР АЧЛАЛ" ХК</v>
      </c>
      <c r="C3" s="114"/>
      <c r="D3" s="115" t="str">
        <f>[1]CT1!D3</f>
        <v>2021 оны 06 сарын 30өдөр</v>
      </c>
    </row>
    <row r="4" spans="1:4" ht="15.75" x14ac:dyDescent="0.25">
      <c r="A4" s="109"/>
      <c r="B4" s="116" t="s">
        <v>170</v>
      </c>
      <c r="C4" s="109"/>
      <c r="D4" s="117" t="s">
        <v>4</v>
      </c>
    </row>
    <row r="5" spans="1:4" ht="47.25" x14ac:dyDescent="0.25">
      <c r="A5" s="109"/>
      <c r="B5" s="118" t="s">
        <v>5</v>
      </c>
      <c r="C5" s="119" t="s">
        <v>171</v>
      </c>
      <c r="D5" s="120" t="s">
        <v>172</v>
      </c>
    </row>
    <row r="6" spans="1:4" ht="94.5" x14ac:dyDescent="0.25">
      <c r="A6" s="121"/>
      <c r="B6" s="122">
        <v>1</v>
      </c>
      <c r="C6" s="123" t="s">
        <v>173</v>
      </c>
      <c r="D6" s="124"/>
    </row>
    <row r="7" spans="1:4" ht="47.25" x14ac:dyDescent="0.25">
      <c r="A7" s="121"/>
      <c r="B7" s="122">
        <v>1.1000000000000001</v>
      </c>
      <c r="C7" s="123" t="s">
        <v>174</v>
      </c>
      <c r="D7" s="125">
        <f>SUM(D8:D13)</f>
        <v>241326128</v>
      </c>
    </row>
    <row r="8" spans="1:4" ht="94.5" x14ac:dyDescent="0.25">
      <c r="A8" s="109"/>
      <c r="B8" s="126"/>
      <c r="C8" s="127" t="s">
        <v>175</v>
      </c>
      <c r="D8" s="34">
        <v>196826128</v>
      </c>
    </row>
    <row r="9" spans="1:4" ht="126" x14ac:dyDescent="0.25">
      <c r="A9" s="109"/>
      <c r="B9" s="126"/>
      <c r="C9" s="127" t="s">
        <v>176</v>
      </c>
      <c r="D9" s="128">
        <v>0</v>
      </c>
    </row>
    <row r="10" spans="1:4" ht="110.25" x14ac:dyDescent="0.25">
      <c r="A10" s="109"/>
      <c r="B10" s="126"/>
      <c r="C10" s="127" t="s">
        <v>177</v>
      </c>
      <c r="D10" s="128">
        <v>0</v>
      </c>
    </row>
    <row r="11" spans="1:4" ht="63" x14ac:dyDescent="0.25">
      <c r="A11" s="109"/>
      <c r="B11" s="126"/>
      <c r="C11" s="127" t="s">
        <v>178</v>
      </c>
      <c r="D11" s="128">
        <v>0</v>
      </c>
    </row>
    <row r="12" spans="1:4" ht="47.25" x14ac:dyDescent="0.25">
      <c r="A12" s="109"/>
      <c r="B12" s="126"/>
      <c r="C12" s="127" t="s">
        <v>179</v>
      </c>
      <c r="D12" s="128">
        <v>0</v>
      </c>
    </row>
    <row r="13" spans="1:4" ht="47.25" x14ac:dyDescent="0.25">
      <c r="A13" s="109"/>
      <c r="B13" s="126"/>
      <c r="C13" s="127" t="s">
        <v>180</v>
      </c>
      <c r="D13" s="128">
        <v>44500000</v>
      </c>
    </row>
    <row r="14" spans="1:4" ht="47.25" x14ac:dyDescent="0.25">
      <c r="A14" s="121"/>
      <c r="B14" s="122">
        <v>1.2</v>
      </c>
      <c r="C14" s="123" t="s">
        <v>181</v>
      </c>
      <c r="D14" s="125">
        <f>SUM(D15:D24)</f>
        <v>244125154.19999999</v>
      </c>
    </row>
    <row r="15" spans="1:4" ht="47.25" x14ac:dyDescent="0.25">
      <c r="A15" s="109"/>
      <c r="B15" s="126"/>
      <c r="C15" s="127" t="s">
        <v>182</v>
      </c>
      <c r="D15" s="34">
        <v>40884180</v>
      </c>
    </row>
    <row r="16" spans="1:4" ht="110.25" x14ac:dyDescent="0.25">
      <c r="A16" s="109"/>
      <c r="B16" s="126"/>
      <c r="C16" s="127" t="s">
        <v>183</v>
      </c>
      <c r="D16" s="129">
        <v>6411071</v>
      </c>
    </row>
    <row r="17" spans="1:4" ht="110.25" x14ac:dyDescent="0.25">
      <c r="A17" s="109"/>
      <c r="B17" s="126"/>
      <c r="C17" s="127" t="s">
        <v>184</v>
      </c>
      <c r="D17" s="96">
        <v>11434220.02</v>
      </c>
    </row>
    <row r="18" spans="1:4" ht="63" x14ac:dyDescent="0.25">
      <c r="A18" s="109"/>
      <c r="B18" s="126"/>
      <c r="C18" s="127" t="s">
        <v>185</v>
      </c>
      <c r="D18" s="129">
        <v>0</v>
      </c>
    </row>
    <row r="19" spans="1:4" ht="63" x14ac:dyDescent="0.25">
      <c r="A19" s="109"/>
      <c r="B19" s="126"/>
      <c r="C19" s="127" t="s">
        <v>186</v>
      </c>
      <c r="D19" s="129">
        <v>454739.6</v>
      </c>
    </row>
    <row r="20" spans="1:4" ht="141.75" x14ac:dyDescent="0.25">
      <c r="A20" s="109"/>
      <c r="B20" s="126"/>
      <c r="C20" s="127" t="s">
        <v>187</v>
      </c>
      <c r="D20" s="129">
        <v>0</v>
      </c>
    </row>
    <row r="21" spans="1:4" ht="47.25" x14ac:dyDescent="0.25">
      <c r="A21" s="109"/>
      <c r="B21" s="126"/>
      <c r="C21" s="127" t="s">
        <v>188</v>
      </c>
      <c r="D21" s="129">
        <v>0</v>
      </c>
    </row>
    <row r="22" spans="1:4" ht="78.75" x14ac:dyDescent="0.25">
      <c r="A22" s="109"/>
      <c r="B22" s="126"/>
      <c r="C22" s="127" t="s">
        <v>189</v>
      </c>
      <c r="D22" s="129">
        <v>30593321</v>
      </c>
    </row>
    <row r="23" spans="1:4" ht="63" x14ac:dyDescent="0.25">
      <c r="A23" s="109"/>
      <c r="B23" s="126"/>
      <c r="C23" s="127" t="s">
        <v>190</v>
      </c>
      <c r="D23" s="129">
        <v>0</v>
      </c>
    </row>
    <row r="24" spans="1:4" ht="47.25" x14ac:dyDescent="0.25">
      <c r="A24" s="109"/>
      <c r="B24" s="126"/>
      <c r="C24" s="127" t="s">
        <v>191</v>
      </c>
      <c r="D24" s="129">
        <f>15693969.89+135619288.5+3034364.19</f>
        <v>154347622.57999998</v>
      </c>
    </row>
    <row r="25" spans="1:4" ht="126" x14ac:dyDescent="0.25">
      <c r="A25" s="121"/>
      <c r="B25" s="130" t="s">
        <v>192</v>
      </c>
      <c r="C25" s="131" t="s">
        <v>193</v>
      </c>
      <c r="D25" s="132">
        <f>D7-D14</f>
        <v>-2799026.1999999881</v>
      </c>
    </row>
    <row r="26" spans="1:4" ht="141.75" x14ac:dyDescent="0.25">
      <c r="A26" s="121"/>
      <c r="B26" s="122">
        <v>2</v>
      </c>
      <c r="C26" s="123" t="s">
        <v>194</v>
      </c>
      <c r="D26" s="124"/>
    </row>
    <row r="27" spans="1:4" ht="47.25" x14ac:dyDescent="0.25">
      <c r="A27" s="121"/>
      <c r="B27" s="122">
        <v>2.1</v>
      </c>
      <c r="C27" s="123" t="s">
        <v>174</v>
      </c>
      <c r="D27" s="124">
        <f>SUM(D28:D34)</f>
        <v>0</v>
      </c>
    </row>
    <row r="28" spans="1:4" ht="78.75" x14ac:dyDescent="0.25">
      <c r="A28" s="121"/>
      <c r="B28" s="122"/>
      <c r="C28" s="127" t="s">
        <v>195</v>
      </c>
      <c r="D28" s="128">
        <v>0</v>
      </c>
    </row>
    <row r="29" spans="1:4" ht="94.5" x14ac:dyDescent="0.25">
      <c r="A29" s="121"/>
      <c r="B29" s="122"/>
      <c r="C29" s="127" t="s">
        <v>196</v>
      </c>
      <c r="D29" s="128">
        <v>0</v>
      </c>
    </row>
    <row r="30" spans="1:4" ht="110.25" x14ac:dyDescent="0.25">
      <c r="A30" s="121"/>
      <c r="B30" s="122"/>
      <c r="C30" s="127" t="s">
        <v>197</v>
      </c>
      <c r="D30" s="128">
        <v>0</v>
      </c>
    </row>
    <row r="31" spans="1:4" ht="110.25" x14ac:dyDescent="0.25">
      <c r="A31" s="109"/>
      <c r="B31" s="126"/>
      <c r="C31" s="127" t="s">
        <v>198</v>
      </c>
      <c r="D31" s="128">
        <v>0</v>
      </c>
    </row>
    <row r="32" spans="1:4" ht="126" x14ac:dyDescent="0.25">
      <c r="A32" s="109"/>
      <c r="B32" s="126"/>
      <c r="C32" s="127" t="s">
        <v>199</v>
      </c>
      <c r="D32" s="133">
        <v>0</v>
      </c>
    </row>
    <row r="33" spans="1:4" ht="63" x14ac:dyDescent="0.25">
      <c r="A33" s="109"/>
      <c r="B33" s="126"/>
      <c r="C33" s="127" t="s">
        <v>200</v>
      </c>
      <c r="D33" s="128">
        <v>0</v>
      </c>
    </row>
    <row r="34" spans="1:4" ht="63" x14ac:dyDescent="0.25">
      <c r="A34" s="109"/>
      <c r="B34" s="126"/>
      <c r="C34" s="127" t="s">
        <v>201</v>
      </c>
      <c r="D34" s="128">
        <v>0</v>
      </c>
    </row>
    <row r="35" spans="1:4" ht="47.25" x14ac:dyDescent="0.25">
      <c r="A35" s="121"/>
      <c r="B35" s="122">
        <v>2.2000000000000002</v>
      </c>
      <c r="C35" s="123" t="s">
        <v>181</v>
      </c>
      <c r="D35" s="124">
        <f>SUM(D36:D40)</f>
        <v>0</v>
      </c>
    </row>
    <row r="36" spans="1:4" ht="94.5" x14ac:dyDescent="0.25">
      <c r="A36" s="109"/>
      <c r="B36" s="126"/>
      <c r="C36" s="127" t="s">
        <v>202</v>
      </c>
      <c r="D36" s="128">
        <v>0</v>
      </c>
    </row>
    <row r="37" spans="1:4" ht="110.25" x14ac:dyDescent="0.25">
      <c r="A37" s="109"/>
      <c r="B37" s="126"/>
      <c r="C37" s="127" t="s">
        <v>203</v>
      </c>
      <c r="D37" s="128">
        <v>0</v>
      </c>
    </row>
    <row r="38" spans="1:4" ht="110.25" x14ac:dyDescent="0.25">
      <c r="A38" s="109"/>
      <c r="B38" s="126"/>
      <c r="C38" s="127" t="s">
        <v>204</v>
      </c>
      <c r="D38" s="128"/>
    </row>
    <row r="39" spans="1:4" ht="126" x14ac:dyDescent="0.25">
      <c r="A39" s="109"/>
      <c r="B39" s="126"/>
      <c r="C39" s="127" t="s">
        <v>205</v>
      </c>
      <c r="D39" s="128">
        <v>0</v>
      </c>
    </row>
    <row r="40" spans="1:4" ht="94.5" x14ac:dyDescent="0.25">
      <c r="A40" s="109"/>
      <c r="B40" s="126"/>
      <c r="C40" s="127" t="s">
        <v>206</v>
      </c>
      <c r="D40" s="128">
        <v>0</v>
      </c>
    </row>
    <row r="41" spans="1:4" ht="173.25" x14ac:dyDescent="0.25">
      <c r="A41" s="121"/>
      <c r="B41" s="130" t="s">
        <v>207</v>
      </c>
      <c r="C41" s="131" t="s">
        <v>208</v>
      </c>
      <c r="D41" s="132">
        <f>D27-D35</f>
        <v>0</v>
      </c>
    </row>
    <row r="42" spans="1:4" ht="110.25" x14ac:dyDescent="0.25">
      <c r="A42" s="121"/>
      <c r="B42" s="122">
        <v>3</v>
      </c>
      <c r="C42" s="123" t="s">
        <v>209</v>
      </c>
      <c r="D42" s="124"/>
    </row>
    <row r="43" spans="1:4" ht="47.25" x14ac:dyDescent="0.25">
      <c r="A43" s="121"/>
      <c r="B43" s="122">
        <v>3.1</v>
      </c>
      <c r="C43" s="123" t="s">
        <v>174</v>
      </c>
      <c r="D43" s="124"/>
    </row>
    <row r="44" spans="1:4" ht="141.75" x14ac:dyDescent="0.25">
      <c r="A44" s="109"/>
      <c r="B44" s="126"/>
      <c r="C44" s="127" t="s">
        <v>210</v>
      </c>
      <c r="D44" s="128">
        <v>0</v>
      </c>
    </row>
    <row r="45" spans="1:4" ht="141.75" x14ac:dyDescent="0.25">
      <c r="A45" s="109"/>
      <c r="B45" s="126"/>
      <c r="C45" s="127" t="s">
        <v>211</v>
      </c>
      <c r="D45" s="128">
        <v>0</v>
      </c>
    </row>
    <row r="46" spans="1:4" ht="31.5" x14ac:dyDescent="0.25">
      <c r="A46" s="109"/>
      <c r="B46" s="126"/>
      <c r="C46" s="127" t="s">
        <v>133</v>
      </c>
      <c r="D46" s="68">
        <v>0</v>
      </c>
    </row>
    <row r="47" spans="1:4" ht="47.25" x14ac:dyDescent="0.25">
      <c r="A47" s="121"/>
      <c r="B47" s="122">
        <v>3.2</v>
      </c>
      <c r="C47" s="123" t="s">
        <v>181</v>
      </c>
      <c r="D47" s="124">
        <f>SUM(D48:D51)</f>
        <v>0</v>
      </c>
    </row>
    <row r="48" spans="1:4" ht="126" x14ac:dyDescent="0.25">
      <c r="A48" s="109"/>
      <c r="B48" s="126"/>
      <c r="C48" s="127" t="s">
        <v>212</v>
      </c>
      <c r="D48" s="128">
        <v>0</v>
      </c>
    </row>
    <row r="49" spans="1:4" ht="110.25" x14ac:dyDescent="0.25">
      <c r="A49" s="109"/>
      <c r="B49" s="126"/>
      <c r="C49" s="127" t="s">
        <v>213</v>
      </c>
      <c r="D49" s="128">
        <v>0</v>
      </c>
    </row>
    <row r="50" spans="1:4" ht="94.5" x14ac:dyDescent="0.25">
      <c r="A50" s="109"/>
      <c r="B50" s="126"/>
      <c r="C50" s="127" t="s">
        <v>214</v>
      </c>
      <c r="D50" s="128">
        <v>0</v>
      </c>
    </row>
    <row r="51" spans="1:4" ht="31.5" x14ac:dyDescent="0.25">
      <c r="A51" s="109"/>
      <c r="B51" s="126"/>
      <c r="C51" s="127" t="s">
        <v>215</v>
      </c>
      <c r="D51" s="128">
        <v>0</v>
      </c>
    </row>
    <row r="52" spans="1:4" ht="141.75" x14ac:dyDescent="0.25">
      <c r="A52" s="121"/>
      <c r="B52" s="130" t="s">
        <v>216</v>
      </c>
      <c r="C52" s="131" t="s">
        <v>217</v>
      </c>
      <c r="D52" s="132">
        <f>D43-D47</f>
        <v>0</v>
      </c>
    </row>
    <row r="53" spans="1:4" ht="63" x14ac:dyDescent="0.25">
      <c r="A53" s="121"/>
      <c r="B53" s="122">
        <v>4</v>
      </c>
      <c r="C53" s="131" t="s">
        <v>218</v>
      </c>
      <c r="D53" s="134">
        <f>D25+D41+D52</f>
        <v>-2799026.1999999881</v>
      </c>
    </row>
    <row r="54" spans="1:4" ht="141.75" x14ac:dyDescent="0.25">
      <c r="A54" s="121"/>
      <c r="B54" s="122">
        <v>5.0999999999999996</v>
      </c>
      <c r="C54" s="135" t="s">
        <v>219</v>
      </c>
      <c r="D54" s="136">
        <f>[1]CT1!C12</f>
        <v>6783473.7199999997</v>
      </c>
    </row>
    <row r="55" spans="1:4" ht="141.75" x14ac:dyDescent="0.25">
      <c r="A55" s="121"/>
      <c r="B55" s="122">
        <v>5.2</v>
      </c>
      <c r="C55" s="137" t="s">
        <v>220</v>
      </c>
      <c r="D55" s="136">
        <f>[1]CT1!D12</f>
        <v>3984447.5200000033</v>
      </c>
    </row>
    <row r="56" spans="1:4" ht="15.75" x14ac:dyDescent="0.25">
      <c r="A56" s="121"/>
      <c r="B56" s="138"/>
      <c r="C56" s="139"/>
      <c r="D56" s="140"/>
    </row>
    <row r="57" spans="1:4" ht="15.75" x14ac:dyDescent="0.25">
      <c r="A57" s="141" t="str">
        <f>[1]Face!A87</f>
        <v xml:space="preserve">                Захирал      _______________________________   ( Д.Баатарням )</v>
      </c>
      <c r="B57" s="2"/>
      <c r="C57" s="2"/>
      <c r="D57" s="2"/>
    </row>
    <row r="58" spans="1:4" ht="15.75" x14ac:dyDescent="0.25">
      <c r="A58" s="142"/>
      <c r="B58" s="142"/>
      <c r="C58" s="142"/>
      <c r="D58" s="143"/>
    </row>
    <row r="59" spans="1:4" ht="15.75" x14ac:dyDescent="0.25">
      <c r="A59" s="142"/>
      <c r="B59" s="142"/>
      <c r="C59" s="142"/>
      <c r="D59" s="143"/>
    </row>
    <row r="60" spans="1:4" ht="15.75" x14ac:dyDescent="0.25">
      <c r="A60" s="109"/>
      <c r="B60" s="116"/>
      <c r="C60" s="109"/>
      <c r="D60" s="112"/>
    </row>
    <row r="61" spans="1:4" ht="15.75" x14ac:dyDescent="0.25">
      <c r="A61" s="109"/>
      <c r="B61" s="116"/>
      <c r="C61" s="109"/>
      <c r="D61" s="112"/>
    </row>
    <row r="62" spans="1:4" ht="15.75" x14ac:dyDescent="0.25">
      <c r="A62" s="109"/>
      <c r="B62" s="116"/>
      <c r="C62" s="109"/>
      <c r="D62" s="112"/>
    </row>
  </sheetData>
  <mergeCells count="2">
    <mergeCell ref="B1:D1"/>
    <mergeCell ref="A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СТ 1</vt:lpstr>
      <vt:lpstr>СТ 2</vt:lpstr>
      <vt:lpstr>СТ 3</vt:lpstr>
      <vt:lpstr>СТ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nyagtlan</dc:creator>
  <cp:lastModifiedBy>nyagtlan</cp:lastModifiedBy>
  <dcterms:created xsi:type="dcterms:W3CDTF">2015-06-05T18:17:20Z</dcterms:created>
  <dcterms:modified xsi:type="dcterms:W3CDTF">2021-07-21T07:19:30Z</dcterms:modified>
</cp:coreProperties>
</file>