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65" windowHeight="516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<sst xmlns="http://schemas.openxmlformats.org/spreadsheetml/2006/main" count="380" uniqueCount="283">
  <si>
    <t xml:space="preserve">Байгууллагын нэр: Крипто үндэстэн </t>
  </si>
  <si>
    <t>Регистр: 2105853</t>
  </si>
  <si>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</si>
  <si>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</si>
  <si>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</si>
  <si>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</si>
  <si>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</si>
  <si>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</si>
  <si>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</si>
  <si>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</si>
  <si>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</si>
  <si>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</si>
  <si>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</si>
  <si>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</si>
  <si>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</si>
  <si>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</si>
  <si>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</si>
  <si>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</si>
  <si>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</si>
  <si>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</si>
  <si>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</si>
  <si>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</si>
  <si>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</si>
  <si>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</si>
  <si>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</si>
  <si>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</si>
  <si>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</si>
  <si>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</si>
  <si>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</si>
  <si>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</si>
  <si>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</si>
  <si>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</si>
  <si>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</si>
  <si>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</si>
  <si>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</si>
  <si>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</si>
  <si>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</si>
  <si>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</si>
  <si>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</si>
  <si>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</si>
  <si>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</si>
  <si>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</si>
  <si>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</si>
  <si>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</si>
  <si>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</si>
  <si>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</si>
  <si>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</si>
  <si>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</si>
  <si>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</si>
  <si>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</si>
  <si>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</si>
  <si>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</si>
  <si>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</si>
  <si>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</si>
  <si>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</si>
  <si>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</si>
  <si>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</si>
  <si>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</si>
  <si>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</si>
  <si>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</si>
  <si>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</si>
  <si>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</si>
  <si>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</si>
  <si>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</si>
  <si>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</si>
  <si>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Захирал ....................... /Д.Чадраабал/</t>
  </si>
  <si>
    <t>Нягтлан бодогч ....................... /П.Цэнд/</t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</si>
  <si>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</si>
  <si>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</si>
  <si>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</si>
  <si>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</si>
  <si>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</si>
  <si>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</si>
  <si>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</si>
  <si>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</si>
  <si>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</si>
  <si>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</si>
  <si>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</si>
  <si>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</si>
  <si>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</si>
  <si>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</si>
  <si>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</si>
  <si>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</si>
  <si>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</si>
  <si>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</si>
  <si>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</si>
  <si>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</si>
  <si>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</si>
  <si>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</si>
  <si>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</si>
  <si>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</si>
  <si>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</si>
  <si>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</si>
  <si>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</si>
  <si>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</si>
  <si>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</si>
  <si>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</si>
  <si>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</si>
  <si>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</si>
  <si>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</si>
  <si>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</si>
  <si>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</si>
  <si>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</si>
  <si>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</si>
  <si>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</si>
  <si>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</si>
  <si>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</si>
  <si>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</si>
  <si>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</si>
  <si>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</si>
  <si>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</si>
  <si>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</si>
  <si>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>дуусаагүй үйлдвэрлэл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</si>
  <si>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</si>
  <si>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</si>
  <si>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</si>
  <si>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</si>
  <si>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</si>
  <si>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</si>
  <si>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</si>
  <si>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</si>
  <si>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</si>
  <si>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</si>
  <si>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</si>
  <si>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</si>
  <si>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</si>
  <si>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</si>
  <si>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</si>
  <si>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</si>
  <si>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</si>
  <si>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</si>
  <si>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</si>
  <si>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</si>
  <si>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</si>
  <si>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</si>
  <si>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</si>
  <si>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</si>
  <si>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</si>
  <si>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</si>
  <si>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</si>
  <si>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</si>
  <si>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</si>
  <si>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</si>
  <si>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</si>
  <si>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</si>
  <si>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</si>
  <si>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</si>
  <si>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</si>
  <si>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</si>
  <si>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</si>
  <si>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</si>
  <si>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</si>
  <si>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</si>
  <si>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</si>
  <si>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</si>
  <si>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</si>
  <si>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</si>
  <si>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</si>
  <si>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</si>
  <si>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</si>
  <si>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</si>
  <si>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</si>
  <si>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</si>
  <si>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</si>
  <si>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</si>
  <si>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</si>
  <si>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</si>
  <si>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</si>
  <si>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</si>
  <si>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</si>
  <si>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</si>
  <si>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</si>
  <si>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</si>
  <si>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</si>
  <si>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</si>
  <si>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</si>
  <si>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</si>
  <si>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</si>
  <si>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</si>
  <si>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</si>
  <si>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</si>
  <si>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</si>
  <si>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</si>
  <si>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</si>
  <si>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</si>
  <si>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>тайлант үеийн ашиг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</si>
  <si>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</si>
  <si>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</si>
  <si>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</si>
  <si>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</si>
  <si>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</si>
  <si>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</si>
  <si>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</si>
  <si>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</si>
  <si>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</si>
  <si>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</si>
  <si>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</si>
  <si>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</si>
  <si>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</si>
  <si>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</si>
  <si>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</si>
  <si>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</si>
  <si>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</si>
  <si>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</si>
  <si>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</si>
  <si>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</si>
  <si>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</si>
  <si>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</si>
  <si>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</si>
  <si>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</si>
  <si>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</si>
  <si>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</si>
  <si>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</si>
  <si>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</si>
  <si>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</si>
  <si>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</si>
  <si>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</si>
  <si>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</si>
  <si>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</si>
  <si>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</si>
  <si>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</si>
  <si>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</si>
  <si>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</si>
  <si>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</si>
  <si>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</si>
  <si>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</si>
  <si>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</si>
  <si>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</si>
  <si>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</si>
  <si>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</si>
  <si>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</si>
  <si>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</si>
  <si>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</si>
  <si>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</si>
  <si>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</si>
  <si>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</si>
  <si>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</si>
  <si>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</si>
  <si>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</si>
  <si>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</si>
  <si>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</si>
  <si>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</si>
  <si>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</si>
  <si>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</si>
  <si>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</si>
  <si>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</si>
  <si>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</si>
  <si>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</si>
  <si>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</si>
  <si>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</si>
  <si>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</si>
  <si>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</si>
  <si>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</si>
  <si>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</si>
  <si>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</si>
  <si>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</si>
  <si>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</si>
  <si>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</si>
  <si>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</si>
  <si>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</si>
  <si>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</si>
  <si>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</si>
  <si>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</si>
  <si>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</si>
  <si>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</si>
  <si>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</si>
  <si>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Нийт дүн</t>
  </si>
  <si>
    <t>7</t>
  </si>
  <si>
    <t>Дахин үнэлгээний нэмэгдлийн хэрэгжсэн дүн</t>
  </si>
  <si>
    <t>ӨМЧИЙН ӨӨРЧЛӨЛТИЙН ТАЙЛАН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</si>
  <si>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</si>
  <si>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</si>
  <si>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</si>
  <si>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</si>
  <si>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</si>
  <si>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</si>
  <si>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</si>
  <si>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2023 оны 2 улирлын тайлан</t>
  </si>
  <si>
    <t>20.. оны 6-р сарын 30-ны үлдэгдэл</t>
  </si>
  <si>
    <t>Нягтлан бодогч ..................... /П.Цэнд/</t>
  </si>
  <si>
    <t>Нягтлан бодогч ................ /П.Цэнд/</t>
  </si>
  <si>
    <t>Захирал ................... /Д.Чадраабал/</t>
  </si>
  <si>
    <t xml:space="preserve">   Нягтлан бодогч ....................... /П.Цэнд/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</si>
</sst>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\,\ yyyy"/>
    <numFmt numFmtId="179" formatCode="[$-409]h:mm:ss\ AM/PM"/>
    <numFmt numFmtId="180" formatCode="0,,,"/>
    <numFmt numFmtId="181" formatCode="0,"/>
    <numFmt numFmtId="182" formatCode="0.0,"/>
    <numFmt numFmtId="183" formatCode="_(* #,##0.0_);_(* \(#,##0.0\);_(* &quot;-&quot;??_);_(@_)"/>
    <numFmt numFmtId="184" formatCode="_(* #,##0_);_(* \(#,##0\);_(* &quot;-&quot;??_);_(@_)"/>
    <numFmt numFmtId="185" formatCode="_-[$$-409]* #,##0.00_ ;_-[$$-409]* \-#,##0.00\ ;_-[$$-409]* &quot;-&quot;??_ ;_-@_ "/>
    <numFmt numFmtId="186" formatCode="0.00,"/>
    <numFmt numFmtId="187" formatCode="0.000,"/>
    <numFmt numFmtId="188" formatCode="_(* #,##0.0_);_(* \(#,##0.0\);_(* &quot;-&quot;_);_(@_)"/>
    <numFmt numFmtId="189" formatCode="_(* #,##0.000_);_(* \(#,##0.000\);_(* &quot;-&quot;??_);_(@_)"/>
    <numFmt numFmtId="190" formatCode="_(* #,##0.0_);_(* \(#,##0.0\);_(* &quot;-&quot;?_);_(@_)"/>
    <numFmt numFmtId="191" formatCode="_(* #,##0.00_);_(* \(#,##0.00\);_(* &quot;-&quot;_);_(@_)"/>
  </numFmts>
  <fonts count="5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rial Unicode MS"/>
      <family val="0"/>
    </font>
    <font>
      <b/>
      <sz val="9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0"/>
    </font>
    <font>
      <sz val="10"/>
      <color indexed="8"/>
      <name val="Calibri"/>
      <family val="2"/>
    </font>
    <font>
      <sz val="9"/>
      <color indexed="8"/>
      <name val="Arial Unicode MS"/>
      <family val="0"/>
    </font>
    <font>
      <b/>
      <sz val="9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Unicode MS"/>
      <family val="0"/>
    </font>
    <font>
      <sz val="10"/>
      <color theme="1"/>
      <name val="Calibri"/>
      <family val="2"/>
    </font>
    <font>
      <sz val="9"/>
      <color theme="1"/>
      <name val="Arial Unicode MS"/>
      <family val="0"/>
    </font>
    <font>
      <b/>
      <sz val="9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4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18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left" vertical="center" wrapText="1"/>
    </xf>
    <xf numFmtId="172" fontId="1" fillId="0" borderId="0" xfId="0" applyNumberFormat="1" applyFont="1" applyBorder="1" applyAlignment="1">
      <alignment horizontal="left" vertical="center" wrapText="1"/>
    </xf>
    <xf numFmtId="182" fontId="2" fillId="0" borderId="0" xfId="44" applyNumberFormat="1" applyFont="1" applyBorder="1" applyAlignment="1">
      <alignment horizontal="right" vertical="center" wrapText="1"/>
    </xf>
    <xf numFmtId="182" fontId="49" fillId="0" borderId="0" xfId="44" applyNumberFormat="1" applyFont="1" applyBorder="1" applyAlignment="1">
      <alignment wrapText="1"/>
    </xf>
    <xf numFmtId="182" fontId="1" fillId="0" borderId="0" xfId="44" applyNumberFormat="1" applyFont="1" applyBorder="1" applyAlignment="1">
      <alignment horizontal="right" vertical="center" wrapText="1"/>
    </xf>
    <xf numFmtId="43" fontId="50" fillId="0" borderId="0" xfId="44" applyFont="1" applyBorder="1" applyAlignment="1">
      <alignment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right" vertical="top" wrapText="1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left" vertical="center" wrapText="1"/>
    </xf>
    <xf numFmtId="183" fontId="5" fillId="0" borderId="10" xfId="44" applyNumberFormat="1" applyFont="1" applyBorder="1" applyAlignment="1">
      <alignment horizontal="right" vertical="center" wrapText="1"/>
    </xf>
    <xf numFmtId="188" fontId="51" fillId="0" borderId="11" xfId="44" applyNumberFormat="1" applyFont="1" applyBorder="1" applyAlignment="1">
      <alignment horizontal="right" wrapText="1"/>
    </xf>
    <xf numFmtId="188" fontId="5" fillId="0" borderId="10" xfId="44" applyNumberFormat="1" applyFont="1" applyBorder="1" applyAlignment="1">
      <alignment horizontal="right" vertical="center" wrapText="1"/>
    </xf>
    <xf numFmtId="180" fontId="4" fillId="0" borderId="0" xfId="0" applyNumberFormat="1" applyFont="1" applyAlignment="1">
      <alignment/>
    </xf>
    <xf numFmtId="188" fontId="51" fillId="0" borderId="11" xfId="44" applyNumberFormat="1" applyFont="1" applyFill="1" applyBorder="1" applyAlignment="1">
      <alignment horizontal="right" wrapText="1"/>
    </xf>
    <xf numFmtId="188" fontId="52" fillId="0" borderId="11" xfId="44" applyNumberFormat="1" applyFont="1" applyBorder="1" applyAlignment="1">
      <alignment horizontal="right" wrapText="1"/>
    </xf>
    <xf numFmtId="188" fontId="5" fillId="0" borderId="10" xfId="42" applyNumberFormat="1" applyFont="1" applyBorder="1" applyAlignment="1">
      <alignment horizontal="right" vertical="center" wrapText="1"/>
    </xf>
    <xf numFmtId="188" fontId="6" fillId="0" borderId="10" xfId="42" applyNumberFormat="1" applyFont="1" applyBorder="1" applyAlignment="1">
      <alignment horizontal="right" vertical="center" wrapText="1"/>
    </xf>
    <xf numFmtId="188" fontId="5" fillId="0" borderId="10" xfId="42" applyNumberFormat="1" applyFont="1" applyFill="1" applyBorder="1" applyAlignment="1">
      <alignment horizontal="right" vertical="center" wrapText="1"/>
    </xf>
    <xf numFmtId="188" fontId="6" fillId="0" borderId="10" xfId="42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188" fontId="5" fillId="0" borderId="10" xfId="0" applyNumberFormat="1" applyFont="1" applyBorder="1" applyAlignment="1">
      <alignment horizontal="right" vertical="center" wrapText="1"/>
    </xf>
    <xf numFmtId="188" fontId="5" fillId="0" borderId="10" xfId="0" applyNumberFormat="1" applyFont="1" applyFill="1" applyBorder="1" applyAlignment="1">
      <alignment horizontal="right" vertical="center" wrapText="1"/>
    </xf>
    <xf numFmtId="188" fontId="5" fillId="0" borderId="0" xfId="53" applyNumberFormat="1" applyFont="1" applyAlignment="1">
      <alignment horizontal="right" vertical="center" wrapText="1"/>
    </xf>
    <xf numFmtId="188" fontId="5" fillId="0" borderId="10" xfId="44" applyNumberFormat="1" applyFont="1" applyFill="1" applyBorder="1" applyAlignment="1">
      <alignment horizontal="right" vertical="center" wrapText="1"/>
    </xf>
    <xf numFmtId="188" fontId="5" fillId="0" borderId="0" xfId="53" applyNumberFormat="1" applyFont="1" applyAlignment="1">
      <alignment/>
    </xf>
    <xf numFmtId="188" fontId="5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83" fontId="5" fillId="0" borderId="10" xfId="44" applyNumberFormat="1" applyFont="1" applyFill="1" applyBorder="1" applyAlignment="1">
      <alignment horizontal="center" vertical="center" wrapText="1"/>
    </xf>
    <xf numFmtId="183" fontId="5" fillId="0" borderId="0" xfId="44" applyNumberFormat="1" applyFont="1" applyFill="1" applyAlignment="1">
      <alignment horizontal="center"/>
    </xf>
    <xf numFmtId="183" fontId="51" fillId="0" borderId="11" xfId="44" applyNumberFormat="1" applyFont="1" applyFill="1" applyBorder="1" applyAlignment="1">
      <alignment horizontal="center" wrapText="1"/>
    </xf>
    <xf numFmtId="183" fontId="6" fillId="0" borderId="10" xfId="44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4"/>
  <sheetViews>
    <sheetView zoomScalePageLayoutView="0" workbookViewId="0" topLeftCell="A49">
      <selection activeCell="G68" sqref="G68"/>
    </sheetView>
  </sheetViews>
  <sheetFormatPr defaultColWidth="9.140625" defaultRowHeight="12.75"/>
  <cols>
    <col min="3" max="3" width="33.57421875" style="0" customWidth="1"/>
    <col min="4" max="4" width="14.57421875" style="0" customWidth="1"/>
    <col min="5" max="5" width="15.421875" style="0" customWidth="1"/>
    <col min="6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277</v>
      </c>
    </row>
    <row r="4" ht="12.75">
      <c r="A4" s="1"/>
    </row>
    <row r="5" ht="12.75">
      <c r="B5" s="1" t="s">
        <v>67</v>
      </c>
    </row>
    <row r="6" spans="2:6" ht="12.75">
      <c r="B6" s="22"/>
      <c r="C6" s="22"/>
      <c r="D6" s="22"/>
      <c r="E6" s="23" t="s">
        <v>3</v>
      </c>
      <c r="F6" s="22"/>
    </row>
    <row r="7" spans="2:6" ht="12.75" customHeight="1">
      <c r="B7" s="24" t="s">
        <v>4</v>
      </c>
      <c r="C7" s="24" t="s">
        <v>5</v>
      </c>
      <c r="D7" s="24" t="s">
        <v>6</v>
      </c>
      <c r="E7" s="24" t="s">
        <v>7</v>
      </c>
      <c r="F7" s="22"/>
    </row>
    <row r="8" spans="2:5" ht="12.75" customHeight="1">
      <c r="B8" s="25" t="s">
        <v>68</v>
      </c>
      <c r="C8" s="26" t="s">
        <v>69</v>
      </c>
      <c r="D8" s="27"/>
      <c r="E8" s="27"/>
    </row>
    <row r="9" spans="2:6" ht="12.75" customHeight="1">
      <c r="B9" s="25" t="s">
        <v>70</v>
      </c>
      <c r="C9" s="26" t="s">
        <v>71</v>
      </c>
      <c r="D9" s="27"/>
      <c r="E9" s="27"/>
      <c r="F9" s="22"/>
    </row>
    <row r="10" spans="2:7" ht="12.75" customHeight="1">
      <c r="B10" s="25" t="s">
        <v>72</v>
      </c>
      <c r="C10" s="25" t="s">
        <v>73</v>
      </c>
      <c r="D10" s="28">
        <v>469.79540000000003</v>
      </c>
      <c r="E10" s="28">
        <v>793.26589</v>
      </c>
      <c r="F10" s="22"/>
      <c r="G10" s="2"/>
    </row>
    <row r="11" spans="2:6" ht="12.75" customHeight="1">
      <c r="B11" s="25" t="s">
        <v>74</v>
      </c>
      <c r="C11" s="25" t="s">
        <v>75</v>
      </c>
      <c r="D11" s="28">
        <v>769686.85518</v>
      </c>
      <c r="E11" s="28">
        <v>747683.9344500001</v>
      </c>
      <c r="F11" s="22"/>
    </row>
    <row r="12" spans="2:6" ht="12.75" customHeight="1">
      <c r="B12" s="25" t="s">
        <v>76</v>
      </c>
      <c r="C12" s="25" t="s">
        <v>77</v>
      </c>
      <c r="D12" s="29"/>
      <c r="E12" s="29"/>
      <c r="F12" s="22"/>
    </row>
    <row r="13" spans="2:6" ht="12.75" customHeight="1">
      <c r="B13" s="25" t="s">
        <v>78</v>
      </c>
      <c r="C13" s="25" t="s">
        <v>79</v>
      </c>
      <c r="D13" s="29"/>
      <c r="E13" s="28">
        <v>33834.44569</v>
      </c>
      <c r="F13" s="30"/>
    </row>
    <row r="14" spans="2:6" ht="12.75" customHeight="1">
      <c r="B14" s="25" t="s">
        <v>80</v>
      </c>
      <c r="C14" s="25" t="s">
        <v>81</v>
      </c>
      <c r="D14" s="28">
        <v>201020</v>
      </c>
      <c r="E14" s="29"/>
      <c r="F14" s="22"/>
    </row>
    <row r="15" spans="2:6" ht="12.75" customHeight="1">
      <c r="B15" s="25" t="s">
        <v>82</v>
      </c>
      <c r="C15" s="25" t="s">
        <v>83</v>
      </c>
      <c r="D15" s="29"/>
      <c r="E15" s="29"/>
      <c r="F15" s="22"/>
    </row>
    <row r="16" spans="2:6" ht="12.75" customHeight="1">
      <c r="B16" s="25" t="s">
        <v>84</v>
      </c>
      <c r="C16" s="25" t="s">
        <v>85</v>
      </c>
      <c r="D16" s="28">
        <v>5386.67861</v>
      </c>
      <c r="E16" s="28">
        <v>299205.60353</v>
      </c>
      <c r="F16" s="22"/>
    </row>
    <row r="17" spans="2:7" ht="12.75" customHeight="1">
      <c r="B17" s="25" t="s">
        <v>86</v>
      </c>
      <c r="C17" s="25" t="s">
        <v>87</v>
      </c>
      <c r="D17" s="28">
        <v>3971933.57194</v>
      </c>
      <c r="E17" s="31">
        <v>4058713.97863</v>
      </c>
      <c r="F17" s="22"/>
      <c r="G17" s="19"/>
    </row>
    <row r="18" spans="2:6" ht="36">
      <c r="B18" s="25" t="s">
        <v>88</v>
      </c>
      <c r="C18" s="25" t="s">
        <v>89</v>
      </c>
      <c r="D18" s="29"/>
      <c r="E18" s="29"/>
      <c r="F18" s="22"/>
    </row>
    <row r="19" spans="2:6" ht="12.75" customHeight="1">
      <c r="B19" s="25" t="s">
        <v>90</v>
      </c>
      <c r="C19" s="25"/>
      <c r="D19" s="29"/>
      <c r="E19" s="29"/>
      <c r="F19" s="22"/>
    </row>
    <row r="20" spans="2:6" ht="12.75" customHeight="1">
      <c r="B20" s="25" t="s">
        <v>91</v>
      </c>
      <c r="C20" s="26" t="s">
        <v>92</v>
      </c>
      <c r="D20" s="32">
        <f>(SUM(D10:D19))</f>
        <v>4948496.90113</v>
      </c>
      <c r="E20" s="32">
        <f>(SUM(E10:E19))</f>
        <v>5140231.22819</v>
      </c>
      <c r="F20" s="22"/>
    </row>
    <row r="21" spans="2:6" ht="12.75" customHeight="1">
      <c r="B21" s="25" t="s">
        <v>93</v>
      </c>
      <c r="C21" s="26" t="s">
        <v>94</v>
      </c>
      <c r="D21" s="28">
        <f>SUM(D22:D30)</f>
        <v>29487.96772</v>
      </c>
      <c r="E21" s="28">
        <f>SUM(E22:E29)</f>
        <v>0</v>
      </c>
      <c r="F21" s="22"/>
    </row>
    <row r="22" spans="2:6" ht="12.75" customHeight="1">
      <c r="B22" s="25" t="s">
        <v>95</v>
      </c>
      <c r="C22" s="25" t="s">
        <v>96</v>
      </c>
      <c r="D22" s="29"/>
      <c r="E22" s="29"/>
      <c r="F22" s="22"/>
    </row>
    <row r="23" spans="2:6" ht="12.75" customHeight="1">
      <c r="B23" s="25" t="s">
        <v>97</v>
      </c>
      <c r="C23" s="25" t="s">
        <v>98</v>
      </c>
      <c r="D23" s="29"/>
      <c r="E23" s="29"/>
      <c r="F23" s="22"/>
    </row>
    <row r="24" spans="2:6" ht="12.75" customHeight="1">
      <c r="B24" s="25" t="s">
        <v>99</v>
      </c>
      <c r="C24" s="25" t="s">
        <v>100</v>
      </c>
      <c r="D24" s="29"/>
      <c r="E24" s="29"/>
      <c r="F24" s="22"/>
    </row>
    <row r="25" spans="2:6" ht="12.75" customHeight="1">
      <c r="B25" s="25" t="s">
        <v>101</v>
      </c>
      <c r="C25" s="25" t="s">
        <v>102</v>
      </c>
      <c r="D25" s="29"/>
      <c r="E25" s="29"/>
      <c r="F25" s="22"/>
    </row>
    <row r="26" spans="2:6" ht="12.75" customHeight="1">
      <c r="B26" s="25" t="s">
        <v>103</v>
      </c>
      <c r="C26" s="25" t="s">
        <v>104</v>
      </c>
      <c r="D26" s="29"/>
      <c r="E26" s="29"/>
      <c r="F26" s="22"/>
    </row>
    <row r="27" spans="2:6" ht="12.75" customHeight="1">
      <c r="B27" s="25" t="s">
        <v>105</v>
      </c>
      <c r="C27" s="25" t="s">
        <v>106</v>
      </c>
      <c r="D27" s="28">
        <v>29487.96772</v>
      </c>
      <c r="E27" s="29"/>
      <c r="F27" s="22"/>
    </row>
    <row r="28" spans="2:6" ht="24">
      <c r="B28" s="25" t="s">
        <v>107</v>
      </c>
      <c r="C28" s="25" t="s">
        <v>108</v>
      </c>
      <c r="D28" s="29"/>
      <c r="E28" s="29"/>
      <c r="F28" s="22"/>
    </row>
    <row r="29" spans="2:6" ht="12.75" customHeight="1">
      <c r="B29" s="25" t="s">
        <v>109</v>
      </c>
      <c r="C29" s="25" t="s">
        <v>110</v>
      </c>
      <c r="D29" s="29"/>
      <c r="E29" s="29"/>
      <c r="F29" s="22"/>
    </row>
    <row r="30" spans="2:6" ht="12.75" customHeight="1">
      <c r="B30" s="25" t="s">
        <v>111</v>
      </c>
      <c r="C30" s="25" t="s">
        <v>112</v>
      </c>
      <c r="D30" s="29"/>
      <c r="E30" s="29"/>
      <c r="F30" s="22"/>
    </row>
    <row r="31" spans="2:6" ht="12.75" customHeight="1">
      <c r="B31" s="25" t="s">
        <v>113</v>
      </c>
      <c r="C31" s="26" t="s">
        <v>114</v>
      </c>
      <c r="D31" s="29"/>
      <c r="E31" s="29"/>
      <c r="F31" s="22"/>
    </row>
    <row r="32" spans="2:7" ht="12.75" customHeight="1">
      <c r="B32" s="25" t="s">
        <v>115</v>
      </c>
      <c r="C32" s="26" t="s">
        <v>116</v>
      </c>
      <c r="D32" s="32">
        <f>(SUM(D20,D21))</f>
        <v>4977984.86885</v>
      </c>
      <c r="E32" s="32">
        <f>(E20+E21)</f>
        <v>5140231.22819</v>
      </c>
      <c r="F32" s="22"/>
      <c r="G32" s="22"/>
    </row>
    <row r="33" spans="2:6" ht="12.75" customHeight="1">
      <c r="B33" s="25" t="s">
        <v>117</v>
      </c>
      <c r="C33" s="26" t="s">
        <v>118</v>
      </c>
      <c r="D33" s="29"/>
      <c r="E33" s="29"/>
      <c r="F33" s="22"/>
    </row>
    <row r="34" spans="2:6" ht="12.75" customHeight="1">
      <c r="B34" s="25" t="s">
        <v>119</v>
      </c>
      <c r="C34" s="26" t="s">
        <v>120</v>
      </c>
      <c r="D34" s="29"/>
      <c r="E34" s="29"/>
      <c r="F34" s="22"/>
    </row>
    <row r="35" spans="2:6" ht="12.75" customHeight="1">
      <c r="B35" s="25" t="s">
        <v>121</v>
      </c>
      <c r="C35" s="26" t="s">
        <v>122</v>
      </c>
      <c r="D35" s="29"/>
      <c r="E35" s="29"/>
      <c r="F35" s="22"/>
    </row>
    <row r="36" spans="2:6" ht="12.75" customHeight="1">
      <c r="B36" s="25" t="s">
        <v>123</v>
      </c>
      <c r="C36" s="25" t="s">
        <v>124</v>
      </c>
      <c r="D36" s="28">
        <v>381813.69539</v>
      </c>
      <c r="E36" s="28">
        <v>629913.53068</v>
      </c>
      <c r="F36" s="22"/>
    </row>
    <row r="37" spans="2:6" ht="12.75" customHeight="1">
      <c r="B37" s="25" t="s">
        <v>125</v>
      </c>
      <c r="C37" s="25" t="s">
        <v>126</v>
      </c>
      <c r="D37" s="29"/>
      <c r="E37" s="29"/>
      <c r="F37" s="22"/>
    </row>
    <row r="38" spans="2:6" ht="12.75" customHeight="1">
      <c r="B38" s="25" t="s">
        <v>127</v>
      </c>
      <c r="C38" s="25" t="s">
        <v>128</v>
      </c>
      <c r="D38" s="28">
        <v>671.32151</v>
      </c>
      <c r="E38" s="28">
        <v>665.25</v>
      </c>
      <c r="F38" s="22"/>
    </row>
    <row r="39" spans="2:6" ht="12.75" customHeight="1">
      <c r="B39" s="25" t="s">
        <v>129</v>
      </c>
      <c r="C39" s="25" t="s">
        <v>130</v>
      </c>
      <c r="D39" s="28"/>
      <c r="E39" s="28"/>
      <c r="F39" s="22"/>
    </row>
    <row r="40" spans="2:6" ht="12.75" customHeight="1">
      <c r="B40" s="25" t="s">
        <v>131</v>
      </c>
      <c r="C40" s="25" t="s">
        <v>132</v>
      </c>
      <c r="D40" s="29"/>
      <c r="E40" s="29"/>
      <c r="F40" s="22"/>
    </row>
    <row r="41" spans="2:6" ht="12.75" customHeight="1">
      <c r="B41" s="25" t="s">
        <v>133</v>
      </c>
      <c r="C41" s="25" t="s">
        <v>134</v>
      </c>
      <c r="D41" s="29"/>
      <c r="E41" s="29"/>
      <c r="F41" s="22"/>
    </row>
    <row r="42" spans="2:6" ht="12.75" customHeight="1">
      <c r="B42" s="25" t="s">
        <v>135</v>
      </c>
      <c r="C42" s="25" t="s">
        <v>136</v>
      </c>
      <c r="D42" s="29"/>
      <c r="E42" s="29"/>
      <c r="F42" s="22"/>
    </row>
    <row r="43" spans="2:6" ht="12.75" customHeight="1">
      <c r="B43" s="25" t="s">
        <v>137</v>
      </c>
      <c r="C43" s="25" t="s">
        <v>138</v>
      </c>
      <c r="D43" s="29"/>
      <c r="E43" s="29"/>
      <c r="F43" s="22"/>
    </row>
    <row r="44" spans="2:6" ht="12.75" customHeight="1">
      <c r="B44" s="25" t="s">
        <v>139</v>
      </c>
      <c r="C44" s="25" t="s">
        <v>140</v>
      </c>
      <c r="D44" s="29"/>
      <c r="E44" s="29"/>
      <c r="F44" s="22"/>
    </row>
    <row r="45" spans="2:6" ht="12.75" customHeight="1">
      <c r="B45" s="25" t="s">
        <v>141</v>
      </c>
      <c r="C45" s="25" t="s">
        <v>142</v>
      </c>
      <c r="D45" s="29"/>
      <c r="E45" s="29"/>
      <c r="F45" s="22"/>
    </row>
    <row r="46" spans="2:6" ht="24">
      <c r="B46" s="25" t="s">
        <v>143</v>
      </c>
      <c r="C46" s="25" t="s">
        <v>144</v>
      </c>
      <c r="D46" s="29"/>
      <c r="E46" s="29"/>
      <c r="F46" s="22"/>
    </row>
    <row r="47" spans="2:6" ht="12.75" customHeight="1">
      <c r="B47" s="25" t="s">
        <v>145</v>
      </c>
      <c r="C47" s="25"/>
      <c r="D47" s="29"/>
      <c r="E47" s="29"/>
      <c r="F47" s="22"/>
    </row>
    <row r="48" spans="2:6" ht="12.75" customHeight="1">
      <c r="B48" s="25" t="s">
        <v>146</v>
      </c>
      <c r="C48" s="26" t="s">
        <v>147</v>
      </c>
      <c r="D48" s="32">
        <f>(SUM(D36:D46))</f>
        <v>382485.0169</v>
      </c>
      <c r="E48" s="32">
        <f>(SUM(E36:E46))</f>
        <v>630578.78068</v>
      </c>
      <c r="F48" s="22"/>
    </row>
    <row r="49" spans="2:6" ht="12.75" customHeight="1">
      <c r="B49" s="25" t="s">
        <v>148</v>
      </c>
      <c r="C49" s="26" t="s">
        <v>149</v>
      </c>
      <c r="D49" s="29"/>
      <c r="E49" s="29"/>
      <c r="F49" s="22"/>
    </row>
    <row r="50" spans="2:6" ht="12.75" customHeight="1">
      <c r="B50" s="25" t="s">
        <v>150</v>
      </c>
      <c r="C50" s="25" t="s">
        <v>151</v>
      </c>
      <c r="D50" s="29"/>
      <c r="E50" s="29"/>
      <c r="F50" s="22"/>
    </row>
    <row r="51" spans="2:6" ht="12.75" customHeight="1">
      <c r="B51" s="25" t="s">
        <v>152</v>
      </c>
      <c r="C51" s="25" t="s">
        <v>153</v>
      </c>
      <c r="D51" s="29"/>
      <c r="E51" s="29"/>
      <c r="F51" s="22"/>
    </row>
    <row r="52" spans="2:6" ht="12.75" customHeight="1">
      <c r="B52" s="25" t="s">
        <v>154</v>
      </c>
      <c r="C52" s="25" t="s">
        <v>155</v>
      </c>
      <c r="D52" s="29"/>
      <c r="E52" s="28">
        <v>-2465.50933</v>
      </c>
      <c r="F52" s="22"/>
    </row>
    <row r="53" spans="2:6" ht="12.75" customHeight="1">
      <c r="B53" s="25" t="s">
        <v>156</v>
      </c>
      <c r="C53" s="25" t="s">
        <v>157</v>
      </c>
      <c r="D53" s="29"/>
      <c r="E53" s="29"/>
      <c r="F53" s="22"/>
    </row>
    <row r="54" spans="2:6" ht="12.75" customHeight="1">
      <c r="B54" s="25" t="s">
        <v>158</v>
      </c>
      <c r="C54" s="25"/>
      <c r="D54" s="29"/>
      <c r="E54" s="29"/>
      <c r="F54" s="22"/>
    </row>
    <row r="55" spans="2:6" ht="12.75" customHeight="1">
      <c r="B55" s="25" t="s">
        <v>159</v>
      </c>
      <c r="C55" s="26" t="s">
        <v>160</v>
      </c>
      <c r="D55" s="32">
        <f>(SUM(D50:D53))/1000</f>
        <v>0</v>
      </c>
      <c r="E55" s="32">
        <f>(SUM(E50:E53))</f>
        <v>-2465.50933</v>
      </c>
      <c r="F55" s="22"/>
    </row>
    <row r="56" spans="2:6" ht="12.75" customHeight="1">
      <c r="B56" s="25" t="s">
        <v>161</v>
      </c>
      <c r="C56" s="26" t="s">
        <v>162</v>
      </c>
      <c r="D56" s="32">
        <f>(SUM(D48,D55))</f>
        <v>382485.0169</v>
      </c>
      <c r="E56" s="32">
        <f>(SUM(E48,E55))</f>
        <v>628113.2713499999</v>
      </c>
      <c r="F56" s="22"/>
    </row>
    <row r="57" spans="2:7" ht="12.75" customHeight="1">
      <c r="B57" s="25" t="s">
        <v>64</v>
      </c>
      <c r="C57" s="26" t="s">
        <v>163</v>
      </c>
      <c r="D57" s="29"/>
      <c r="E57" s="29"/>
      <c r="F57" s="22"/>
      <c r="G57" s="2"/>
    </row>
    <row r="58" spans="2:6" ht="12.75" customHeight="1">
      <c r="B58" s="25" t="s">
        <v>164</v>
      </c>
      <c r="C58" s="26" t="s">
        <v>165</v>
      </c>
      <c r="D58" s="29"/>
      <c r="E58" s="29"/>
      <c r="F58" s="22"/>
    </row>
    <row r="59" spans="2:6" ht="12.75" customHeight="1">
      <c r="B59" s="25" t="s">
        <v>166</v>
      </c>
      <c r="C59" s="25" t="s">
        <v>167</v>
      </c>
      <c r="D59" s="29"/>
      <c r="E59" s="29"/>
      <c r="F59" s="22"/>
    </row>
    <row r="60" spans="2:6" ht="12.75" customHeight="1">
      <c r="B60" s="25" t="s">
        <v>168</v>
      </c>
      <c r="C60" s="25" t="s">
        <v>169</v>
      </c>
      <c r="D60" s="28">
        <v>11321.2</v>
      </c>
      <c r="E60" s="28">
        <v>11321.2</v>
      </c>
      <c r="F60" s="22"/>
    </row>
    <row r="61" spans="2:6" ht="12.75" customHeight="1">
      <c r="B61" s="25" t="s">
        <v>170</v>
      </c>
      <c r="C61" s="25" t="s">
        <v>171</v>
      </c>
      <c r="D61" s="29"/>
      <c r="E61" s="29"/>
      <c r="F61" s="22"/>
    </row>
    <row r="62" spans="2:6" ht="12.75" customHeight="1">
      <c r="B62" s="25" t="s">
        <v>172</v>
      </c>
      <c r="C62" s="25" t="s">
        <v>173</v>
      </c>
      <c r="D62" s="29"/>
      <c r="E62" s="29"/>
      <c r="F62" s="22"/>
    </row>
    <row r="63" spans="2:6" ht="12.75" customHeight="1">
      <c r="B63" s="25" t="s">
        <v>174</v>
      </c>
      <c r="C63" s="25" t="s">
        <v>175</v>
      </c>
      <c r="D63" s="28">
        <v>8421.2</v>
      </c>
      <c r="E63" s="28">
        <v>8421.2</v>
      </c>
      <c r="F63" s="22"/>
    </row>
    <row r="64" spans="2:6" ht="12.75" customHeight="1">
      <c r="B64" s="25" t="s">
        <v>176</v>
      </c>
      <c r="C64" s="25" t="s">
        <v>177</v>
      </c>
      <c r="D64" s="28">
        <v>1E-05</v>
      </c>
      <c r="E64" s="28">
        <v>-22189.58441</v>
      </c>
      <c r="F64" s="22"/>
    </row>
    <row r="65" spans="2:6" ht="12.75" customHeight="1">
      <c r="B65" s="25" t="s">
        <v>178</v>
      </c>
      <c r="C65" s="25" t="s">
        <v>179</v>
      </c>
      <c r="D65" s="29"/>
      <c r="E65" s="29"/>
      <c r="F65" s="22"/>
    </row>
    <row r="66" spans="2:6" ht="12.75" customHeight="1">
      <c r="B66" s="25" t="s">
        <v>180</v>
      </c>
      <c r="C66" s="25" t="s">
        <v>181</v>
      </c>
      <c r="D66" s="28">
        <v>4380000</v>
      </c>
      <c r="E66" s="28">
        <v>4380000</v>
      </c>
      <c r="F66" s="22"/>
    </row>
    <row r="67" spans="2:6" ht="12.75" customHeight="1">
      <c r="B67" s="25" t="s">
        <v>182</v>
      </c>
      <c r="C67" s="25" t="s">
        <v>183</v>
      </c>
      <c r="D67" s="28">
        <v>195757.45195</v>
      </c>
      <c r="E67" s="28">
        <v>134565.14126</v>
      </c>
      <c r="F67" s="22"/>
    </row>
    <row r="68" spans="2:7" ht="12.75" customHeight="1">
      <c r="B68" s="25" t="s">
        <v>184</v>
      </c>
      <c r="C68" s="25" t="s">
        <v>185</v>
      </c>
      <c r="D68" s="29"/>
      <c r="E68" s="29"/>
      <c r="F68" s="22"/>
      <c r="G68">
        <v>1000</v>
      </c>
    </row>
    <row r="69" spans="2:6" ht="12.75" customHeight="1">
      <c r="B69" s="25" t="s">
        <v>186</v>
      </c>
      <c r="C69" s="26" t="s">
        <v>187</v>
      </c>
      <c r="D69" s="32">
        <f>(SUM(D59:D67))</f>
        <v>4595499.85196</v>
      </c>
      <c r="E69" s="32">
        <f>(SUM(E59:E67))</f>
        <v>4512117.95685</v>
      </c>
      <c r="F69" s="22"/>
    </row>
    <row r="70" spans="2:6" ht="12.75" customHeight="1">
      <c r="B70" s="25" t="s">
        <v>188</v>
      </c>
      <c r="C70" s="26" t="s">
        <v>189</v>
      </c>
      <c r="D70" s="32">
        <f>(D56+D69)</f>
        <v>4977984.86886</v>
      </c>
      <c r="E70" s="32">
        <f>(E56+E69)</f>
        <v>5140231.2282</v>
      </c>
      <c r="F70" s="22"/>
    </row>
    <row r="71" spans="1:120" ht="12.75" customHeight="1"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</row>
    <row r="72" ht="12.75">
      <c r="E72" s="6"/>
    </row>
    <row r="73" spans="4:5" ht="12.75">
      <c r="D73" s="6" t="s">
        <v>281</v>
      </c>
      <c r="E73" s="6"/>
    </row>
    <row r="74" ht="12.75">
      <c r="D74" s="6" t="s">
        <v>280</v>
      </c>
    </row>
  </sheetData>
  <sheetProtection/>
  <mergeCells count="1">
    <mergeCell ref="BP71:DP7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69"/>
  <sheetViews>
    <sheetView zoomScalePageLayoutView="0" workbookViewId="0" topLeftCell="A19">
      <selection activeCell="D22" activeCellId="5" sqref="G69 D10:E10 D13:E13 D15:E15 D21:E21 D22:E22"/>
    </sheetView>
  </sheetViews>
  <sheetFormatPr defaultColWidth="9.140625" defaultRowHeight="12.75"/>
  <cols>
    <col min="1" max="1" width="9.140625" style="0" customWidth="1"/>
    <col min="2" max="2" width="3.57421875" style="0" customWidth="1"/>
    <col min="3" max="3" width="40.00390625" style="0" customWidth="1"/>
    <col min="4" max="5" width="15.7109375" style="0" customWidth="1"/>
    <col min="6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2</v>
      </c>
    </row>
    <row r="4" spans="2:6" ht="12.75">
      <c r="B4" s="37"/>
      <c r="C4" s="37"/>
      <c r="D4" s="37"/>
      <c r="E4" s="23" t="s">
        <v>3</v>
      </c>
      <c r="F4" s="37"/>
    </row>
    <row r="5" spans="2:6" ht="24">
      <c r="B5" s="24" t="s">
        <v>4</v>
      </c>
      <c r="C5" s="24" t="s">
        <v>5</v>
      </c>
      <c r="D5" s="24" t="s">
        <v>6</v>
      </c>
      <c r="E5" s="24" t="s">
        <v>7</v>
      </c>
      <c r="F5" s="37"/>
    </row>
    <row r="6" spans="2:6" ht="12.75">
      <c r="B6" s="25" t="s">
        <v>8</v>
      </c>
      <c r="C6" s="25" t="s">
        <v>9</v>
      </c>
      <c r="D6" s="33"/>
      <c r="E6" s="33"/>
      <c r="F6" s="37"/>
    </row>
    <row r="7" spans="2:6" ht="12.75">
      <c r="B7" s="25" t="s">
        <v>10</v>
      </c>
      <c r="C7" s="25" t="s">
        <v>11</v>
      </c>
      <c r="D7" s="33"/>
      <c r="E7" s="33"/>
      <c r="F7" s="37"/>
    </row>
    <row r="8" spans="2:6" ht="12.75">
      <c r="B8" s="25" t="s">
        <v>12</v>
      </c>
      <c r="C8" s="26" t="s">
        <v>13</v>
      </c>
      <c r="D8" s="33"/>
      <c r="E8" s="33"/>
      <c r="F8" s="37"/>
    </row>
    <row r="9" spans="2:6" ht="12.75">
      <c r="B9" s="25" t="s">
        <v>14</v>
      </c>
      <c r="C9" s="25" t="s">
        <v>15</v>
      </c>
      <c r="D9" s="33"/>
      <c r="E9" s="33"/>
      <c r="F9" s="37"/>
    </row>
    <row r="10" spans="2:6" ht="12.75">
      <c r="B10" s="25" t="s">
        <v>16</v>
      </c>
      <c r="C10" s="25" t="s">
        <v>17</v>
      </c>
      <c r="D10" s="33">
        <v>10238.50853</v>
      </c>
      <c r="E10" s="33">
        <v>10238.50853</v>
      </c>
      <c r="F10" s="37"/>
    </row>
    <row r="11" spans="2:6" ht="12.75">
      <c r="B11" s="25" t="s">
        <v>18</v>
      </c>
      <c r="C11" s="25" t="s">
        <v>19</v>
      </c>
      <c r="D11" s="33"/>
      <c r="E11" s="33"/>
      <c r="F11" s="37"/>
    </row>
    <row r="12" spans="2:6" ht="12.75">
      <c r="B12" s="25" t="s">
        <v>20</v>
      </c>
      <c r="C12" s="25" t="s">
        <v>21</v>
      </c>
      <c r="D12" s="33"/>
      <c r="E12" s="33"/>
      <c r="F12" s="37"/>
    </row>
    <row r="13" spans="2:6" ht="12.75">
      <c r="B13" s="25" t="s">
        <v>22</v>
      </c>
      <c r="C13" s="25" t="s">
        <v>23</v>
      </c>
      <c r="D13" s="33">
        <v>110734.51562</v>
      </c>
      <c r="E13" s="33">
        <v>132094.34903</v>
      </c>
      <c r="F13" s="37"/>
    </row>
    <row r="14" spans="2:6" ht="12.75">
      <c r="B14" s="25" t="s">
        <v>24</v>
      </c>
      <c r="C14" s="25" t="s">
        <v>25</v>
      </c>
      <c r="D14" s="33"/>
      <c r="E14" s="33"/>
      <c r="F14" s="37"/>
    </row>
    <row r="15" spans="2:6" ht="12.75">
      <c r="B15" s="25" t="s">
        <v>26</v>
      </c>
      <c r="C15" s="25" t="s">
        <v>27</v>
      </c>
      <c r="D15" s="33">
        <v>236087.50368</v>
      </c>
      <c r="E15" s="33">
        <v>96454.31392</v>
      </c>
      <c r="F15" s="37"/>
    </row>
    <row r="16" spans="2:6" ht="12.75">
      <c r="B16" s="25" t="s">
        <v>28</v>
      </c>
      <c r="C16" s="25" t="s">
        <v>29</v>
      </c>
      <c r="D16" s="33"/>
      <c r="E16" s="33"/>
      <c r="F16" s="37"/>
    </row>
    <row r="17" spans="2:6" ht="12.75">
      <c r="B17" s="25" t="s">
        <v>30</v>
      </c>
      <c r="C17" s="25" t="s">
        <v>31</v>
      </c>
      <c r="D17" s="33"/>
      <c r="E17" s="33"/>
      <c r="F17" s="37"/>
    </row>
    <row r="18" spans="2:6" ht="12.75" customHeight="1">
      <c r="B18" s="25" t="s">
        <v>32</v>
      </c>
      <c r="C18" s="25" t="s">
        <v>33</v>
      </c>
      <c r="D18" s="33"/>
      <c r="E18" s="33"/>
      <c r="F18" s="37"/>
    </row>
    <row r="19" spans="2:6" ht="12.75" customHeight="1">
      <c r="B19" s="25" t="s">
        <v>34</v>
      </c>
      <c r="C19" s="25" t="s">
        <v>35</v>
      </c>
      <c r="D19" s="33"/>
      <c r="E19" s="33"/>
      <c r="F19" s="37"/>
    </row>
    <row r="20" spans="2:6" ht="12.75" customHeight="1">
      <c r="B20" s="25" t="s">
        <v>36</v>
      </c>
      <c r="C20" s="25" t="s">
        <v>37</v>
      </c>
      <c r="D20" s="33"/>
      <c r="E20" s="33"/>
      <c r="F20" s="37"/>
    </row>
    <row r="21" spans="2:6" ht="24">
      <c r="B21" s="25" t="s">
        <v>38</v>
      </c>
      <c r="C21" s="25" t="s">
        <v>39</v>
      </c>
      <c r="D21" s="33">
        <v>0</v>
      </c>
      <c r="E21" s="33">
        <v>-34077.05288</v>
      </c>
      <c r="F21" s="37"/>
    </row>
    <row r="22" spans="2:6" ht="12.75">
      <c r="B22" s="25" t="s">
        <v>40</v>
      </c>
      <c r="C22" s="25" t="s">
        <v>41</v>
      </c>
      <c r="D22" s="33">
        <v>62211.6626</v>
      </c>
      <c r="E22" s="33">
        <v>62211.6626</v>
      </c>
      <c r="F22" s="37"/>
    </row>
    <row r="23" spans="2:6" ht="12.75" customHeight="1">
      <c r="B23" s="25" t="s">
        <v>42</v>
      </c>
      <c r="C23" s="26" t="s">
        <v>43</v>
      </c>
      <c r="D23" s="34">
        <f>SUM(D8:D13)-SUM(D14:D17)+SUM(D18:D22)</f>
        <v>-52902.81692999998</v>
      </c>
      <c r="E23" s="34">
        <f>(SUM(E8:E13)-SUM(E14:E17)+SUM(E18:E22))</f>
        <v>74013.15336</v>
      </c>
      <c r="F23" s="37"/>
    </row>
    <row r="24" spans="2:8" ht="12.75" customHeight="1">
      <c r="B24" s="25" t="s">
        <v>44</v>
      </c>
      <c r="C24" s="25" t="s">
        <v>45</v>
      </c>
      <c r="D24" s="33"/>
      <c r="E24" s="33">
        <v>0</v>
      </c>
      <c r="F24" s="37"/>
      <c r="H24" s="7"/>
    </row>
    <row r="25" spans="2:8" ht="12.75" customHeight="1">
      <c r="B25" s="25" t="s">
        <v>46</v>
      </c>
      <c r="C25" s="26" t="s">
        <v>47</v>
      </c>
      <c r="D25" s="34">
        <f>D23-D24</f>
        <v>-52902.81692999998</v>
      </c>
      <c r="E25" s="34">
        <f>(E23-E24)</f>
        <v>74013.15336</v>
      </c>
      <c r="F25" s="37"/>
      <c r="H25" s="7"/>
    </row>
    <row r="26" spans="2:6" ht="24">
      <c r="B26" s="25" t="s">
        <v>48</v>
      </c>
      <c r="C26" s="26" t="s">
        <v>49</v>
      </c>
      <c r="D26" s="33"/>
      <c r="E26" s="33"/>
      <c r="F26" s="37"/>
    </row>
    <row r="27" spans="2:6" ht="12.75" customHeight="1">
      <c r="B27" s="25" t="s">
        <v>50</v>
      </c>
      <c r="C27" s="26" t="s">
        <v>51</v>
      </c>
      <c r="D27" s="34">
        <f>D25-D26</f>
        <v>-52902.81692999998</v>
      </c>
      <c r="E27" s="34">
        <f>(E25-E26)</f>
        <v>74013.15336</v>
      </c>
      <c r="F27" s="37"/>
    </row>
    <row r="28" spans="2:6" ht="12.75" customHeight="1">
      <c r="B28" s="25" t="s">
        <v>52</v>
      </c>
      <c r="C28" s="26" t="s">
        <v>53</v>
      </c>
      <c r="D28" s="34"/>
      <c r="E28" s="34"/>
      <c r="F28" s="37"/>
    </row>
    <row r="29" spans="2:6" ht="12.75" customHeight="1">
      <c r="B29" s="25" t="s">
        <v>54</v>
      </c>
      <c r="C29" s="25" t="s">
        <v>55</v>
      </c>
      <c r="D29" s="33"/>
      <c r="E29" s="35"/>
      <c r="F29" s="37"/>
    </row>
    <row r="30" spans="2:6" ht="12.75" customHeight="1">
      <c r="B30" s="25" t="s">
        <v>56</v>
      </c>
      <c r="C30" s="25" t="s">
        <v>57</v>
      </c>
      <c r="D30" s="33"/>
      <c r="E30" s="33"/>
      <c r="F30" s="37"/>
    </row>
    <row r="31" spans="2:10" ht="12.75" customHeight="1">
      <c r="B31" s="25" t="s">
        <v>58</v>
      </c>
      <c r="C31" s="25" t="s">
        <v>59</v>
      </c>
      <c r="D31" s="33"/>
      <c r="E31" s="33"/>
      <c r="F31" s="37"/>
      <c r="J31" s="8"/>
    </row>
    <row r="32" spans="2:10" ht="12.75" customHeight="1">
      <c r="B32" s="25" t="s">
        <v>60</v>
      </c>
      <c r="C32" s="26" t="s">
        <v>61</v>
      </c>
      <c r="D32" s="34">
        <f>D27+D28</f>
        <v>-52902.81692999998</v>
      </c>
      <c r="E32" s="36">
        <f>(E27+E28)</f>
        <v>74013.15336</v>
      </c>
      <c r="F32" s="37"/>
      <c r="H32" s="7"/>
      <c r="I32" s="7"/>
      <c r="J32" s="8"/>
    </row>
    <row r="33" spans="2:6" ht="12.75" customHeight="1">
      <c r="B33" s="25" t="s">
        <v>62</v>
      </c>
      <c r="C33" s="25" t="s">
        <v>63</v>
      </c>
      <c r="D33" s="33"/>
      <c r="E33" s="33"/>
      <c r="F33" s="37"/>
    </row>
    <row r="34" spans="1:120" ht="12.75">
      <c r="J34" s="9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</row>
    <row r="35" ht="12.75">
      <c r="J35" s="7"/>
    </row>
    <row r="36" ht="12.75">
      <c r="D36" s="21" t="s">
        <v>65</v>
      </c>
    </row>
    <row r="37" ht="12.75">
      <c r="D37" s="21" t="s">
        <v>282</v>
      </c>
    </row>
    <row r="69" ht="12.75">
      <c r="G69">
        <v>0</v>
      </c>
    </row>
  </sheetData>
  <sheetProtection/>
  <mergeCells count="1">
    <mergeCell ref="BP34:DP3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8"/>
  <sheetViews>
    <sheetView zoomScale="90" zoomScaleNormal="90" zoomScalePageLayoutView="0" workbookViewId="0" topLeftCell="A1">
      <selection activeCell="G69" sqref="G69"/>
    </sheetView>
  </sheetViews>
  <sheetFormatPr defaultColWidth="9.140625" defaultRowHeight="12.75"/>
  <cols>
    <col min="1" max="1" width="4.421875" style="0" customWidth="1"/>
    <col min="2" max="2" width="3.28125" style="0" customWidth="1"/>
    <col min="3" max="3" width="31.00390625" style="0" customWidth="1"/>
    <col min="4" max="4" width="10.7109375" style="0" customWidth="1"/>
    <col min="5" max="5" width="7.00390625" style="0" customWidth="1"/>
    <col min="6" max="6" width="10.7109375" style="0" customWidth="1"/>
    <col min="7" max="7" width="13.28125" style="0" customWidth="1"/>
    <col min="8" max="8" width="11.00390625" style="0" customWidth="1"/>
    <col min="9" max="9" width="12.421875" style="0" customWidth="1"/>
    <col min="10" max="10" width="10.7109375" style="0" customWidth="1"/>
    <col min="11" max="11" width="13.421875" style="0" customWidth="1"/>
    <col min="12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spans="2:11" ht="12.75">
      <c r="B3" s="1" t="s">
        <v>269</v>
      </c>
      <c r="K3" s="20" t="s">
        <v>3</v>
      </c>
    </row>
    <row r="4" spans="2:14" ht="81.75" customHeight="1">
      <c r="B4" s="24" t="s">
        <v>4</v>
      </c>
      <c r="C4" s="24" t="s">
        <v>5</v>
      </c>
      <c r="D4" s="38" t="s">
        <v>165</v>
      </c>
      <c r="E4" s="38" t="s">
        <v>173</v>
      </c>
      <c r="F4" s="38" t="s">
        <v>175</v>
      </c>
      <c r="G4" s="38" t="s">
        <v>177</v>
      </c>
      <c r="H4" s="38" t="s">
        <v>179</v>
      </c>
      <c r="I4" s="38" t="s">
        <v>181</v>
      </c>
      <c r="J4" s="38" t="s">
        <v>183</v>
      </c>
      <c r="K4" s="38" t="s">
        <v>266</v>
      </c>
      <c r="M4" s="3"/>
      <c r="N4" s="3"/>
    </row>
    <row r="5" spans="2:14" ht="24">
      <c r="B5" s="25" t="s">
        <v>270</v>
      </c>
      <c r="C5" s="26" t="s">
        <v>271</v>
      </c>
      <c r="D5" s="39">
        <v>11321.2</v>
      </c>
      <c r="E5" s="39"/>
      <c r="F5" s="39">
        <v>8421.2</v>
      </c>
      <c r="G5" s="39">
        <v>10762044.17924</v>
      </c>
      <c r="H5" s="39"/>
      <c r="I5" s="39">
        <v>4380000</v>
      </c>
      <c r="J5" s="40">
        <v>248512.1</v>
      </c>
      <c r="K5" s="40">
        <f>SUM(D5:J5)</f>
        <v>15410298.67924</v>
      </c>
      <c r="M5" s="4"/>
      <c r="N5" s="3"/>
    </row>
    <row r="6" spans="2:14" ht="36">
      <c r="B6" s="25" t="s">
        <v>68</v>
      </c>
      <c r="C6" s="25" t="s">
        <v>272</v>
      </c>
      <c r="D6" s="39"/>
      <c r="E6" s="39"/>
      <c r="F6" s="39"/>
      <c r="G6" s="39"/>
      <c r="H6" s="39"/>
      <c r="I6" s="39"/>
      <c r="J6" s="40">
        <v>148.21</v>
      </c>
      <c r="K6" s="40">
        <f>SUM(D6:J6)</f>
        <v>148.21</v>
      </c>
      <c r="M6" s="4"/>
      <c r="N6" s="3"/>
    </row>
    <row r="7" spans="2:14" ht="12.75">
      <c r="B7" s="25" t="s">
        <v>117</v>
      </c>
      <c r="C7" s="26" t="s">
        <v>273</v>
      </c>
      <c r="D7" s="39">
        <v>11321.2</v>
      </c>
      <c r="E7" s="39"/>
      <c r="F7" s="39">
        <v>8421.2</v>
      </c>
      <c r="G7" s="39">
        <f>G5</f>
        <v>10762044.17924</v>
      </c>
      <c r="H7" s="39"/>
      <c r="I7" s="39">
        <v>4380000</v>
      </c>
      <c r="J7" s="40">
        <f>J5+J6</f>
        <v>248660.31</v>
      </c>
      <c r="K7" s="40">
        <f aca="true" t="shared" si="0" ref="K7:K20">SUM(D7:J7)</f>
        <v>15410446.88924</v>
      </c>
      <c r="M7" s="4"/>
      <c r="N7" s="3"/>
    </row>
    <row r="8" spans="2:14" ht="24">
      <c r="B8" s="25" t="s">
        <v>12</v>
      </c>
      <c r="C8" s="25" t="s">
        <v>274</v>
      </c>
      <c r="D8" s="39"/>
      <c r="E8" s="39"/>
      <c r="F8" s="39"/>
      <c r="G8" s="39"/>
      <c r="H8" s="39"/>
      <c r="I8" s="39"/>
      <c r="J8" s="40">
        <v>-52902.82</v>
      </c>
      <c r="K8" s="40">
        <f t="shared" si="0"/>
        <v>-52902.82</v>
      </c>
      <c r="M8" s="4"/>
      <c r="N8" s="3"/>
    </row>
    <row r="9" spans="2:14" ht="12.75">
      <c r="B9" s="25" t="s">
        <v>258</v>
      </c>
      <c r="C9" s="25" t="s">
        <v>53</v>
      </c>
      <c r="D9" s="39"/>
      <c r="E9" s="39"/>
      <c r="F9" s="39"/>
      <c r="G9" s="39"/>
      <c r="H9" s="39"/>
      <c r="I9" s="39"/>
      <c r="J9" s="40"/>
      <c r="K9" s="40"/>
      <c r="M9" s="4"/>
      <c r="N9" s="3"/>
    </row>
    <row r="10" spans="2:14" ht="12.75">
      <c r="B10" s="25" t="s">
        <v>262</v>
      </c>
      <c r="C10" s="25" t="s">
        <v>275</v>
      </c>
      <c r="D10" s="39"/>
      <c r="E10" s="39"/>
      <c r="F10" s="39"/>
      <c r="G10" s="39"/>
      <c r="H10" s="39"/>
      <c r="I10" s="39"/>
      <c r="J10" s="40"/>
      <c r="K10" s="40"/>
      <c r="M10" s="4"/>
      <c r="N10" s="3"/>
    </row>
    <row r="11" spans="2:14" ht="12.75">
      <c r="B11" s="25" t="s">
        <v>264</v>
      </c>
      <c r="C11" s="25" t="s">
        <v>276</v>
      </c>
      <c r="D11" s="39"/>
      <c r="E11" s="39"/>
      <c r="F11" s="39"/>
      <c r="G11" s="39"/>
      <c r="H11" s="39"/>
      <c r="I11" s="39"/>
      <c r="J11" s="39"/>
      <c r="K11" s="40"/>
      <c r="M11" s="4"/>
      <c r="N11" s="3"/>
    </row>
    <row r="12" spans="2:14" ht="24">
      <c r="B12" s="25" t="s">
        <v>267</v>
      </c>
      <c r="C12" s="25" t="s">
        <v>268</v>
      </c>
      <c r="D12" s="39"/>
      <c r="E12" s="39"/>
      <c r="F12" s="39"/>
      <c r="G12" s="39">
        <f>-G7</f>
        <v>-10762044.17924</v>
      </c>
      <c r="H12" s="39"/>
      <c r="I12" s="39"/>
      <c r="J12" s="39"/>
      <c r="K12" s="40">
        <f t="shared" si="0"/>
        <v>-10762044.17924</v>
      </c>
      <c r="M12" s="4"/>
      <c r="N12" s="3"/>
    </row>
    <row r="13" spans="2:14" ht="24">
      <c r="B13" s="25" t="s">
        <v>270</v>
      </c>
      <c r="C13" s="26" t="s">
        <v>271</v>
      </c>
      <c r="D13" s="39">
        <v>11321.2</v>
      </c>
      <c r="E13" s="39"/>
      <c r="F13" s="39">
        <v>8421.2</v>
      </c>
      <c r="G13" s="39">
        <f>G7+G12</f>
        <v>0</v>
      </c>
      <c r="H13" s="39"/>
      <c r="I13" s="39">
        <v>4380000</v>
      </c>
      <c r="J13" s="41">
        <f>J7+J8</f>
        <v>195757.49</v>
      </c>
      <c r="K13" s="40">
        <f>SUM(D13:J13)</f>
        <v>4595499.890000001</v>
      </c>
      <c r="M13" s="4"/>
      <c r="N13" s="3"/>
    </row>
    <row r="14" spans="2:14" ht="36">
      <c r="B14" s="25" t="s">
        <v>68</v>
      </c>
      <c r="C14" s="25" t="s">
        <v>272</v>
      </c>
      <c r="D14" s="39"/>
      <c r="E14" s="39"/>
      <c r="F14" s="39"/>
      <c r="G14" s="39"/>
      <c r="H14" s="39"/>
      <c r="I14" s="39"/>
      <c r="J14" s="39"/>
      <c r="K14" s="42">
        <f t="shared" si="0"/>
        <v>0</v>
      </c>
      <c r="M14" s="4"/>
      <c r="N14" s="3"/>
    </row>
    <row r="15" spans="2:14" ht="12.75">
      <c r="B15" s="25" t="s">
        <v>117</v>
      </c>
      <c r="C15" s="26" t="s">
        <v>273</v>
      </c>
      <c r="D15" s="39">
        <v>11321.2</v>
      </c>
      <c r="E15" s="39"/>
      <c r="F15" s="39">
        <v>8421.2</v>
      </c>
      <c r="G15" s="39">
        <f>G13</f>
        <v>0</v>
      </c>
      <c r="H15" s="39"/>
      <c r="I15" s="39">
        <v>4380000</v>
      </c>
      <c r="J15" s="43">
        <v>195757.451</v>
      </c>
      <c r="K15" s="40">
        <f t="shared" si="0"/>
        <v>4595499.851000001</v>
      </c>
      <c r="M15" s="4"/>
      <c r="N15" s="3"/>
    </row>
    <row r="16" spans="2:14" ht="24">
      <c r="B16" s="25" t="s">
        <v>12</v>
      </c>
      <c r="C16" s="25" t="s">
        <v>274</v>
      </c>
      <c r="D16" s="39"/>
      <c r="E16" s="39"/>
      <c r="F16" s="39"/>
      <c r="G16" s="39"/>
      <c r="H16" s="39"/>
      <c r="I16" s="39"/>
      <c r="J16" s="39">
        <v>-61192.31</v>
      </c>
      <c r="K16" s="40">
        <f t="shared" si="0"/>
        <v>-61192.31</v>
      </c>
      <c r="M16" s="4"/>
      <c r="N16" s="3"/>
    </row>
    <row r="17" spans="2:14" ht="12.75">
      <c r="B17" s="25" t="s">
        <v>258</v>
      </c>
      <c r="C17" s="25" t="s">
        <v>53</v>
      </c>
      <c r="D17" s="39"/>
      <c r="E17" s="39"/>
      <c r="F17" s="39"/>
      <c r="G17" s="44"/>
      <c r="H17" s="39"/>
      <c r="I17" s="39"/>
      <c r="J17" s="39"/>
      <c r="K17" s="40">
        <f t="shared" si="0"/>
        <v>0</v>
      </c>
      <c r="M17" s="5"/>
      <c r="N17" s="3"/>
    </row>
    <row r="18" spans="2:14" ht="12.75">
      <c r="B18" s="25" t="s">
        <v>262</v>
      </c>
      <c r="C18" s="25" t="s">
        <v>275</v>
      </c>
      <c r="D18" s="39"/>
      <c r="E18" s="39"/>
      <c r="F18" s="39"/>
      <c r="G18" s="39"/>
      <c r="H18" s="39"/>
      <c r="I18" s="39"/>
      <c r="J18" s="44"/>
      <c r="K18" s="40">
        <f t="shared" si="0"/>
        <v>0</v>
      </c>
      <c r="M18" s="4"/>
      <c r="N18" s="3"/>
    </row>
    <row r="19" spans="2:14" ht="12.75">
      <c r="B19" s="25" t="s">
        <v>264</v>
      </c>
      <c r="C19" s="25" t="s">
        <v>276</v>
      </c>
      <c r="D19" s="39"/>
      <c r="E19" s="39"/>
      <c r="F19" s="39"/>
      <c r="G19" s="39"/>
      <c r="H19" s="39"/>
      <c r="I19" s="39"/>
      <c r="J19" s="39"/>
      <c r="K19" s="40">
        <f t="shared" si="0"/>
        <v>0</v>
      </c>
      <c r="M19" s="4"/>
      <c r="N19" s="3"/>
    </row>
    <row r="20" spans="2:14" ht="24">
      <c r="B20" s="25" t="s">
        <v>267</v>
      </c>
      <c r="C20" s="25" t="s">
        <v>268</v>
      </c>
      <c r="D20" s="39"/>
      <c r="E20" s="39"/>
      <c r="F20" s="39"/>
      <c r="G20" s="39">
        <v>-22189.58</v>
      </c>
      <c r="H20" s="39"/>
      <c r="I20" s="39"/>
      <c r="J20" s="39"/>
      <c r="K20" s="40">
        <f t="shared" si="0"/>
        <v>-22189.58</v>
      </c>
      <c r="M20" s="4"/>
      <c r="N20" s="3"/>
    </row>
    <row r="21" spans="2:14" ht="24">
      <c r="B21" s="25" t="s">
        <v>270</v>
      </c>
      <c r="C21" s="26" t="s">
        <v>278</v>
      </c>
      <c r="D21" s="39">
        <v>11321.2</v>
      </c>
      <c r="E21" s="39"/>
      <c r="F21" s="39">
        <v>8421.2</v>
      </c>
      <c r="G21" s="39">
        <f>G20</f>
        <v>-22189.58</v>
      </c>
      <c r="H21" s="39"/>
      <c r="I21" s="39">
        <v>4380000</v>
      </c>
      <c r="J21" s="39">
        <f>J15+J16</f>
        <v>134565.141</v>
      </c>
      <c r="K21" s="40">
        <f>SUM(K15:K20)</f>
        <v>4512117.961000001</v>
      </c>
      <c r="M21" s="4"/>
      <c r="N21" s="3"/>
    </row>
    <row r="22" spans="1:120" ht="12.75">
      <c r="B22" s="37" t="s">
        <v>64</v>
      </c>
      <c r="C22" s="37" t="s">
        <v>64</v>
      </c>
      <c r="D22" s="37" t="s">
        <v>64</v>
      </c>
      <c r="E22" s="37"/>
      <c r="F22" s="37"/>
      <c r="G22" s="37"/>
      <c r="H22" s="37"/>
      <c r="I22" s="37"/>
      <c r="J22" s="37"/>
      <c r="K22" s="37"/>
      <c r="M22" s="3"/>
      <c r="N22" s="3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</row>
    <row r="23" spans="2:14" ht="12.75">
      <c r="B23" s="37"/>
      <c r="C23" s="37"/>
      <c r="D23" s="37"/>
      <c r="E23" s="45"/>
      <c r="F23" s="37"/>
      <c r="G23" s="37"/>
      <c r="H23" s="37"/>
      <c r="I23" s="46" t="s">
        <v>65</v>
      </c>
      <c r="J23" s="37"/>
      <c r="K23" s="37"/>
      <c r="M23" s="3"/>
      <c r="N23" s="3"/>
    </row>
    <row r="24" spans="2:11" ht="12.75">
      <c r="B24" s="37"/>
      <c r="C24" s="37"/>
      <c r="D24" s="37"/>
      <c r="E24" s="45"/>
      <c r="F24" s="37"/>
      <c r="G24" s="37"/>
      <c r="H24" s="37"/>
      <c r="I24" s="46" t="s">
        <v>66</v>
      </c>
      <c r="J24" s="37"/>
      <c r="K24" s="37"/>
    </row>
    <row r="25" spans="2:11" ht="12.75"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2:11" ht="12.75"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2:11" ht="12.75"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2:11" ht="12.75">
      <c r="B28" s="37"/>
      <c r="C28" s="37"/>
      <c r="D28" s="37"/>
      <c r="E28" s="37"/>
      <c r="F28" s="37"/>
      <c r="G28" s="37"/>
      <c r="H28" s="37"/>
      <c r="I28" s="37"/>
      <c r="J28" s="37"/>
      <c r="K28" s="37"/>
    </row>
  </sheetData>
  <sheetProtection/>
  <mergeCells count="1">
    <mergeCell ref="BP22:DP22"/>
  </mergeCells>
  <printOptions/>
  <pageMargins left="0.25" right="0.25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132"/>
  <sheetViews>
    <sheetView tabSelected="1" zoomScalePageLayoutView="0" workbookViewId="0" topLeftCell="B1">
      <selection activeCell="F57" sqref="F57"/>
    </sheetView>
  </sheetViews>
  <sheetFormatPr defaultColWidth="9.140625" defaultRowHeight="12.75"/>
  <cols>
    <col min="2" max="2" width="6.57421875" style="0" customWidth="1"/>
    <col min="3" max="3" width="48.281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190</v>
      </c>
    </row>
    <row r="4" spans="2:5" ht="12.75">
      <c r="B4" s="37"/>
      <c r="C4" s="37"/>
      <c r="D4" s="37"/>
      <c r="E4" s="23" t="s">
        <v>3</v>
      </c>
    </row>
    <row r="5" spans="2:5" ht="12.75" customHeight="1">
      <c r="B5" s="24" t="s">
        <v>4</v>
      </c>
      <c r="C5" s="24" t="s">
        <v>5</v>
      </c>
      <c r="D5" s="24" t="s">
        <v>6</v>
      </c>
      <c r="E5" s="24" t="s">
        <v>7</v>
      </c>
    </row>
    <row r="6" spans="2:5" ht="12.75" customHeight="1">
      <c r="B6" s="25" t="s">
        <v>68</v>
      </c>
      <c r="C6" s="26" t="s">
        <v>191</v>
      </c>
      <c r="D6" s="47"/>
      <c r="E6" s="47"/>
    </row>
    <row r="7" spans="2:5" ht="12.75" customHeight="1">
      <c r="B7" s="25" t="s">
        <v>70</v>
      </c>
      <c r="C7" s="26" t="s">
        <v>192</v>
      </c>
      <c r="D7" s="47">
        <f>SUM(D8:D13)</f>
        <v>65316.95132</v>
      </c>
      <c r="E7" s="47">
        <f>SUM(E8:E13)</f>
        <v>123865.68027</v>
      </c>
    </row>
    <row r="8" spans="2:5" ht="12.75" customHeight="1">
      <c r="B8" s="25" t="s">
        <v>72</v>
      </c>
      <c r="C8" s="25" t="s">
        <v>193</v>
      </c>
      <c r="D8" s="47"/>
      <c r="E8" s="47"/>
    </row>
    <row r="9" spans="2:5" ht="12.75" customHeight="1">
      <c r="B9" s="25" t="s">
        <v>74</v>
      </c>
      <c r="C9" s="25" t="s">
        <v>194</v>
      </c>
      <c r="D9" s="47"/>
      <c r="E9" s="47"/>
    </row>
    <row r="10" spans="2:5" ht="12.75" customHeight="1">
      <c r="B10" s="25" t="s">
        <v>76</v>
      </c>
      <c r="C10" s="25" t="s">
        <v>195</v>
      </c>
      <c r="D10" s="47"/>
      <c r="E10" s="47"/>
    </row>
    <row r="11" spans="2:5" ht="12.75" customHeight="1">
      <c r="B11" s="25" t="s">
        <v>78</v>
      </c>
      <c r="C11" s="25" t="s">
        <v>196</v>
      </c>
      <c r="D11" s="47"/>
      <c r="E11" s="47"/>
    </row>
    <row r="12" spans="2:5" ht="12.75" customHeight="1">
      <c r="B12" s="25" t="s">
        <v>80</v>
      </c>
      <c r="C12" s="25" t="s">
        <v>197</v>
      </c>
      <c r="D12" s="47"/>
      <c r="E12" s="47"/>
    </row>
    <row r="13" spans="2:5" ht="12.75" customHeight="1">
      <c r="B13" s="25" t="s">
        <v>82</v>
      </c>
      <c r="C13" s="25" t="s">
        <v>198</v>
      </c>
      <c r="D13" s="48">
        <v>65316.95132</v>
      </c>
      <c r="E13" s="47">
        <v>123865.68027</v>
      </c>
    </row>
    <row r="14" spans="2:5" ht="12.75" customHeight="1">
      <c r="B14" s="25" t="s">
        <v>93</v>
      </c>
      <c r="C14" s="26" t="s">
        <v>199</v>
      </c>
      <c r="D14" s="47">
        <f>SUM(D15:D23)</f>
        <v>65861.49591999999</v>
      </c>
      <c r="E14" s="47">
        <f>SUM(E15:E23)</f>
        <v>107934.28588000001</v>
      </c>
    </row>
    <row r="15" spans="2:5" ht="12.75" customHeight="1">
      <c r="B15" s="25" t="s">
        <v>95</v>
      </c>
      <c r="C15" s="25" t="s">
        <v>200</v>
      </c>
      <c r="D15" s="47">
        <v>8898.043</v>
      </c>
      <c r="E15" s="49">
        <v>21192.5</v>
      </c>
    </row>
    <row r="16" spans="2:5" ht="12.75" customHeight="1">
      <c r="B16" s="25" t="s">
        <v>97</v>
      </c>
      <c r="C16" s="25" t="s">
        <v>201</v>
      </c>
      <c r="D16" s="47">
        <v>3080.1544</v>
      </c>
      <c r="E16" s="49">
        <v>3540</v>
      </c>
    </row>
    <row r="17" spans="2:5" ht="12.75" customHeight="1">
      <c r="B17" s="25" t="s">
        <v>99</v>
      </c>
      <c r="C17" s="25" t="s">
        <v>202</v>
      </c>
      <c r="D17" s="47"/>
      <c r="E17" s="47"/>
    </row>
    <row r="18" spans="2:5" ht="12.75" customHeight="1">
      <c r="B18" s="25" t="s">
        <v>101</v>
      </c>
      <c r="C18" s="25" t="s">
        <v>203</v>
      </c>
      <c r="D18" s="47">
        <v>21940.380699999998</v>
      </c>
      <c r="E18" s="49">
        <v>23284.67802</v>
      </c>
    </row>
    <row r="19" spans="2:5" ht="12.75">
      <c r="B19" s="25" t="s">
        <v>103</v>
      </c>
      <c r="C19" s="25" t="s">
        <v>204</v>
      </c>
      <c r="D19" s="47"/>
      <c r="E19" s="47"/>
    </row>
    <row r="20" spans="2:5" ht="12.75" customHeight="1">
      <c r="B20" s="25" t="s">
        <v>105</v>
      </c>
      <c r="C20" s="25" t="s">
        <v>205</v>
      </c>
      <c r="D20" s="47"/>
      <c r="E20" s="47"/>
    </row>
    <row r="21" spans="2:5" ht="12.75" customHeight="1">
      <c r="B21" s="25" t="s">
        <v>107</v>
      </c>
      <c r="C21" s="25" t="s">
        <v>206</v>
      </c>
      <c r="D21" s="47">
        <v>3052.2141</v>
      </c>
      <c r="E21" s="49">
        <v>1336.57151</v>
      </c>
    </row>
    <row r="22" spans="2:5" ht="12.75" customHeight="1">
      <c r="B22" s="25" t="s">
        <v>109</v>
      </c>
      <c r="C22" s="25" t="s">
        <v>207</v>
      </c>
      <c r="D22" s="47"/>
      <c r="E22" s="47"/>
    </row>
    <row r="23" spans="2:5" ht="12.75" customHeight="1">
      <c r="B23" s="25" t="s">
        <v>111</v>
      </c>
      <c r="C23" s="25" t="s">
        <v>208</v>
      </c>
      <c r="D23" s="47">
        <v>28890.703719999998</v>
      </c>
      <c r="E23" s="49">
        <v>58580.53635</v>
      </c>
    </row>
    <row r="24" spans="2:5" ht="24">
      <c r="B24" s="25" t="s">
        <v>115</v>
      </c>
      <c r="C24" s="26" t="s">
        <v>209</v>
      </c>
      <c r="D24" s="50">
        <f>D7-D14</f>
        <v>-544.5445999999865</v>
      </c>
      <c r="E24" s="50">
        <f>E7-E14</f>
        <v>15931.394389999987</v>
      </c>
    </row>
    <row r="25" spans="2:5" ht="24">
      <c r="B25" s="25" t="s">
        <v>117</v>
      </c>
      <c r="C25" s="26" t="s">
        <v>210</v>
      </c>
      <c r="D25" s="47"/>
      <c r="E25" s="47"/>
    </row>
    <row r="26" spans="2:5" ht="12.75" customHeight="1">
      <c r="B26" s="25" t="s">
        <v>119</v>
      </c>
      <c r="C26" s="26" t="s">
        <v>192</v>
      </c>
      <c r="D26" s="47"/>
      <c r="E26" s="47">
        <f>SUM(E27:E34)</f>
        <v>0</v>
      </c>
    </row>
    <row r="27" spans="2:5" ht="12.75" customHeight="1">
      <c r="B27" s="25" t="s">
        <v>121</v>
      </c>
      <c r="C27" s="25" t="s">
        <v>211</v>
      </c>
      <c r="D27" s="47"/>
      <c r="E27" s="47"/>
    </row>
    <row r="28" spans="2:5" ht="12.75" customHeight="1">
      <c r="B28" s="25" t="s">
        <v>148</v>
      </c>
      <c r="C28" s="25" t="s">
        <v>212</v>
      </c>
      <c r="D28" s="47"/>
      <c r="E28" s="47"/>
    </row>
    <row r="29" spans="2:5" ht="12.75" customHeight="1">
      <c r="B29" s="25" t="s">
        <v>213</v>
      </c>
      <c r="C29" s="25" t="s">
        <v>214</v>
      </c>
      <c r="D29" s="47"/>
      <c r="E29" s="47"/>
    </row>
    <row r="30" spans="2:5" ht="12.75" customHeight="1">
      <c r="B30" s="25" t="s">
        <v>215</v>
      </c>
      <c r="C30" s="25" t="s">
        <v>216</v>
      </c>
      <c r="D30" s="47"/>
      <c r="E30" s="47"/>
    </row>
    <row r="31" spans="2:5" ht="24">
      <c r="B31" s="25" t="s">
        <v>217</v>
      </c>
      <c r="C31" s="25" t="s">
        <v>218</v>
      </c>
      <c r="D31" s="47"/>
      <c r="E31" s="47"/>
    </row>
    <row r="32" spans="2:5" ht="12.75" customHeight="1">
      <c r="B32" s="25" t="s">
        <v>219</v>
      </c>
      <c r="C32" s="25" t="s">
        <v>220</v>
      </c>
      <c r="D32" s="47"/>
      <c r="E32" s="47"/>
    </row>
    <row r="33" spans="2:5" ht="12.75" customHeight="1">
      <c r="B33" s="25" t="s">
        <v>221</v>
      </c>
      <c r="C33" s="25" t="s">
        <v>222</v>
      </c>
      <c r="D33" s="47"/>
      <c r="E33" s="47"/>
    </row>
    <row r="34" spans="2:5" ht="12.75" customHeight="1">
      <c r="B34" s="25" t="s">
        <v>223</v>
      </c>
      <c r="C34" s="25"/>
      <c r="D34" s="47"/>
      <c r="E34" s="47"/>
    </row>
    <row r="35" spans="2:5" ht="12.75" customHeight="1">
      <c r="B35" s="25" t="s">
        <v>224</v>
      </c>
      <c r="C35" s="26" t="s">
        <v>199</v>
      </c>
      <c r="D35" s="47"/>
      <c r="E35" s="47">
        <f>SUM(E36:E41)</f>
        <v>15607.9239</v>
      </c>
    </row>
    <row r="36" spans="2:5" ht="12.75" customHeight="1">
      <c r="B36" s="25" t="s">
        <v>225</v>
      </c>
      <c r="C36" s="25" t="s">
        <v>226</v>
      </c>
      <c r="D36" s="47"/>
      <c r="E36" s="47"/>
    </row>
    <row r="37" spans="2:5" ht="12.75" customHeight="1">
      <c r="B37" s="25" t="s">
        <v>227</v>
      </c>
      <c r="C37" s="25" t="s">
        <v>228</v>
      </c>
      <c r="D37" s="47"/>
      <c r="E37" s="47"/>
    </row>
    <row r="38" spans="2:5" ht="12.75" customHeight="1">
      <c r="B38" s="25" t="s">
        <v>229</v>
      </c>
      <c r="C38" s="25" t="s">
        <v>230</v>
      </c>
      <c r="D38" s="47"/>
      <c r="E38" s="49">
        <v>15607.9239</v>
      </c>
    </row>
    <row r="39" spans="2:5" ht="12.75" customHeight="1">
      <c r="B39" s="25" t="s">
        <v>231</v>
      </c>
      <c r="C39" s="25" t="s">
        <v>232</v>
      </c>
      <c r="D39" s="47"/>
      <c r="E39" s="47"/>
    </row>
    <row r="40" spans="2:5" ht="12.75" customHeight="1">
      <c r="B40" s="25" t="s">
        <v>233</v>
      </c>
      <c r="C40" s="25" t="s">
        <v>234</v>
      </c>
      <c r="D40" s="47"/>
      <c r="E40" s="47"/>
    </row>
    <row r="41" spans="2:5" ht="12.75" customHeight="1">
      <c r="B41" s="25" t="s">
        <v>235</v>
      </c>
      <c r="C41" s="25"/>
      <c r="D41" s="47"/>
      <c r="E41" s="47"/>
    </row>
    <row r="42" spans="2:5" ht="24">
      <c r="B42" s="25" t="s">
        <v>164</v>
      </c>
      <c r="C42" s="26" t="s">
        <v>236</v>
      </c>
      <c r="D42" s="47"/>
      <c r="E42" s="50">
        <f>E26-E35</f>
        <v>-15607.9239</v>
      </c>
    </row>
    <row r="43" spans="2:5" ht="12.75">
      <c r="B43" s="25" t="s">
        <v>12</v>
      </c>
      <c r="C43" s="26" t="s">
        <v>237</v>
      </c>
      <c r="D43" s="47"/>
      <c r="E43" s="47"/>
    </row>
    <row r="44" spans="2:5" ht="12.75" customHeight="1">
      <c r="B44" s="25" t="s">
        <v>238</v>
      </c>
      <c r="C44" s="26" t="s">
        <v>192</v>
      </c>
      <c r="D44" s="47"/>
      <c r="E44" s="47"/>
    </row>
    <row r="45" spans="2:5" ht="12.75" customHeight="1">
      <c r="B45" s="25" t="s">
        <v>239</v>
      </c>
      <c r="C45" s="25" t="s">
        <v>240</v>
      </c>
      <c r="D45" s="47"/>
      <c r="E45" s="47"/>
    </row>
    <row r="46" spans="2:5" ht="24">
      <c r="B46" s="25" t="s">
        <v>241</v>
      </c>
      <c r="C46" s="25" t="s">
        <v>242</v>
      </c>
      <c r="D46" s="47"/>
      <c r="E46" s="47"/>
    </row>
    <row r="47" spans="2:5" ht="12.75" customHeight="1">
      <c r="B47" s="25" t="s">
        <v>243</v>
      </c>
      <c r="C47" s="25" t="s">
        <v>244</v>
      </c>
      <c r="D47" s="47"/>
      <c r="E47" s="47"/>
    </row>
    <row r="48" spans="2:5" ht="12.75" customHeight="1">
      <c r="B48" s="25" t="s">
        <v>245</v>
      </c>
      <c r="C48" s="25"/>
      <c r="D48" s="47"/>
      <c r="E48" s="47"/>
    </row>
    <row r="49" spans="2:5" ht="12.75" customHeight="1">
      <c r="B49" s="25" t="s">
        <v>246</v>
      </c>
      <c r="C49" s="26" t="s">
        <v>199</v>
      </c>
      <c r="D49" s="47"/>
      <c r="E49" s="47"/>
    </row>
    <row r="50" spans="2:5" ht="12.75" customHeight="1">
      <c r="B50" s="25" t="s">
        <v>247</v>
      </c>
      <c r="C50" s="25" t="s">
        <v>248</v>
      </c>
      <c r="D50" s="47"/>
      <c r="E50" s="47"/>
    </row>
    <row r="51" spans="2:5" ht="12.75" customHeight="1">
      <c r="B51" s="25" t="s">
        <v>249</v>
      </c>
      <c r="C51" s="25" t="s">
        <v>250</v>
      </c>
      <c r="D51" s="47"/>
      <c r="E51" s="47"/>
    </row>
    <row r="52" spans="2:5" ht="12.75" customHeight="1">
      <c r="B52" s="25" t="s">
        <v>251</v>
      </c>
      <c r="C52" s="25" t="s">
        <v>252</v>
      </c>
      <c r="D52" s="47"/>
      <c r="E52" s="47"/>
    </row>
    <row r="53" spans="2:5" ht="12.75" customHeight="1">
      <c r="B53" s="25" t="s">
        <v>253</v>
      </c>
      <c r="C53" s="25" t="s">
        <v>254</v>
      </c>
      <c r="D53" s="47"/>
      <c r="E53" s="47"/>
    </row>
    <row r="54" spans="2:5" ht="12.75" customHeight="1">
      <c r="B54" s="25" t="s">
        <v>255</v>
      </c>
      <c r="C54" s="25"/>
      <c r="D54" s="47"/>
      <c r="E54" s="47"/>
    </row>
    <row r="55" spans="2:5" ht="24">
      <c r="B55" s="25" t="s">
        <v>256</v>
      </c>
      <c r="C55" s="26" t="s">
        <v>257</v>
      </c>
      <c r="D55" s="47">
        <f>D44-D49</f>
        <v>0</v>
      </c>
      <c r="E55" s="47">
        <f>E44-E49</f>
        <v>0</v>
      </c>
    </row>
    <row r="56" spans="2:5" ht="12.75" customHeight="1">
      <c r="B56" s="25" t="s">
        <v>258</v>
      </c>
      <c r="C56" s="25" t="s">
        <v>259</v>
      </c>
      <c r="D56" s="47"/>
      <c r="E56" s="47"/>
    </row>
    <row r="57" spans="2:5" ht="12.75" customHeight="1">
      <c r="B57" s="25" t="s">
        <v>260</v>
      </c>
      <c r="C57" s="26" t="s">
        <v>261</v>
      </c>
      <c r="D57" s="50">
        <f>D24+D42+D55</f>
        <v>-544.5445999999865</v>
      </c>
      <c r="E57" s="50">
        <f>E24+E42+E55</f>
        <v>323.47048999998697</v>
      </c>
    </row>
    <row r="58" spans="2:5" ht="24">
      <c r="B58" s="25" t="s">
        <v>262</v>
      </c>
      <c r="C58" s="26" t="s">
        <v>263</v>
      </c>
      <c r="D58" s="50">
        <v>1014.34</v>
      </c>
      <c r="E58" s="50">
        <f>D59</f>
        <v>469.7954000000135</v>
      </c>
    </row>
    <row r="59" spans="2:5" ht="24">
      <c r="B59" s="25" t="s">
        <v>264</v>
      </c>
      <c r="C59" s="26" t="s">
        <v>265</v>
      </c>
      <c r="D59" s="50">
        <f>D57+D58</f>
        <v>469.7954000000135</v>
      </c>
      <c r="E59" s="50">
        <f>E57+E58</f>
        <v>793.2658900000005</v>
      </c>
    </row>
    <row r="60" spans="1:120" ht="12.75">
      <c r="B60" s="37" t="s">
        <v>64</v>
      </c>
      <c r="C60" s="37" t="s">
        <v>64</v>
      </c>
      <c r="D60" s="37" t="s">
        <v>64</v>
      </c>
      <c r="E60" s="37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</row>
    <row r="61" spans="2:5" ht="12.75">
      <c r="B61" s="37"/>
      <c r="C61" s="37"/>
      <c r="D61" s="46" t="s">
        <v>65</v>
      </c>
      <c r="E61" s="45"/>
    </row>
    <row r="62" spans="2:5" ht="12.75">
      <c r="B62" s="37"/>
      <c r="C62" s="37"/>
      <c r="D62" s="46" t="s">
        <v>279</v>
      </c>
      <c r="E62" s="45"/>
    </row>
    <row r="63" spans="2:5" ht="12.75">
      <c r="B63" s="37"/>
      <c r="C63" s="37"/>
      <c r="D63" s="37"/>
      <c r="E63" s="37"/>
    </row>
    <row r="69" ht="12.75">
      <c r="G69">
        <v>0</v>
      </c>
    </row>
    <row r="71" ht="12.75">
      <c r="A71" s="1"/>
    </row>
    <row r="72" ht="12.75">
      <c r="A72" s="1"/>
    </row>
    <row r="73" ht="12.75">
      <c r="B73" s="1"/>
    </row>
    <row r="74" spans="1:6" ht="12.75">
      <c r="A74" s="3"/>
      <c r="B74" s="3"/>
      <c r="C74" s="3"/>
      <c r="D74" s="3"/>
      <c r="E74" s="10"/>
      <c r="F74" s="3"/>
    </row>
    <row r="75" spans="1:6" ht="12.75">
      <c r="A75" s="3"/>
      <c r="B75" s="13"/>
      <c r="C75" s="13"/>
      <c r="D75" s="13"/>
      <c r="E75" s="13"/>
      <c r="F75" s="3"/>
    </row>
    <row r="76" spans="1:6" ht="12.75">
      <c r="A76" s="3"/>
      <c r="B76" s="14"/>
      <c r="C76" s="15"/>
      <c r="D76" s="16"/>
      <c r="E76" s="16"/>
      <c r="F76" s="3"/>
    </row>
    <row r="77" spans="1:6" ht="12.75">
      <c r="A77" s="3"/>
      <c r="B77" s="14"/>
      <c r="C77" s="15"/>
      <c r="D77" s="16"/>
      <c r="E77" s="16"/>
      <c r="F77" s="3"/>
    </row>
    <row r="78" spans="1:6" ht="12.75">
      <c r="A78" s="3"/>
      <c r="B78" s="14"/>
      <c r="C78" s="14"/>
      <c r="D78" s="16"/>
      <c r="E78" s="16"/>
      <c r="F78" s="3"/>
    </row>
    <row r="79" spans="1:6" ht="12.75">
      <c r="A79" s="3"/>
      <c r="B79" s="14"/>
      <c r="C79" s="14"/>
      <c r="D79" s="16"/>
      <c r="E79" s="16"/>
      <c r="F79" s="3"/>
    </row>
    <row r="80" spans="1:6" ht="12.75">
      <c r="A80" s="3"/>
      <c r="B80" s="14"/>
      <c r="C80" s="14"/>
      <c r="D80" s="16"/>
      <c r="E80" s="16"/>
      <c r="F80" s="3"/>
    </row>
    <row r="81" spans="1:6" ht="12.75">
      <c r="A81" s="3"/>
      <c r="B81" s="14"/>
      <c r="C81" s="14"/>
      <c r="D81" s="16"/>
      <c r="E81" s="16"/>
      <c r="F81" s="3"/>
    </row>
    <row r="82" spans="1:6" ht="12.75">
      <c r="A82" s="3"/>
      <c r="B82" s="14"/>
      <c r="C82" s="14"/>
      <c r="D82" s="16"/>
      <c r="E82" s="16"/>
      <c r="F82" s="3"/>
    </row>
    <row r="83" spans="1:6" ht="12.75">
      <c r="A83" s="3"/>
      <c r="B83" s="14"/>
      <c r="C83" s="14"/>
      <c r="D83" s="11"/>
      <c r="E83" s="17"/>
      <c r="F83" s="3"/>
    </row>
    <row r="84" spans="1:6" ht="12.75">
      <c r="A84" s="3"/>
      <c r="B84" s="14"/>
      <c r="C84" s="15"/>
      <c r="D84" s="16"/>
      <c r="E84" s="16"/>
      <c r="F84" s="3"/>
    </row>
    <row r="85" spans="1:6" ht="12.75">
      <c r="A85" s="3"/>
      <c r="B85" s="14"/>
      <c r="C85" s="14"/>
      <c r="D85" s="16"/>
      <c r="E85" s="17"/>
      <c r="F85" s="3"/>
    </row>
    <row r="86" spans="1:6" ht="12.75">
      <c r="A86" s="3"/>
      <c r="B86" s="14"/>
      <c r="C86" s="14"/>
      <c r="D86" s="16"/>
      <c r="E86" s="17"/>
      <c r="F86" s="3"/>
    </row>
    <row r="87" spans="1:6" ht="12.75">
      <c r="A87" s="3"/>
      <c r="B87" s="14"/>
      <c r="C87" s="14"/>
      <c r="D87" s="16"/>
      <c r="E87" s="16"/>
      <c r="F87" s="3"/>
    </row>
    <row r="88" spans="1:6" ht="12.75">
      <c r="A88" s="3"/>
      <c r="B88" s="14"/>
      <c r="C88" s="14"/>
      <c r="D88" s="16"/>
      <c r="E88" s="17"/>
      <c r="F88" s="3"/>
    </row>
    <row r="89" spans="1:6" ht="12.75">
      <c r="A89" s="3"/>
      <c r="B89" s="14"/>
      <c r="C89" s="14"/>
      <c r="D89" s="16"/>
      <c r="E89" s="16"/>
      <c r="F89" s="3"/>
    </row>
    <row r="90" spans="1:6" ht="12.75">
      <c r="A90" s="3"/>
      <c r="B90" s="14"/>
      <c r="C90" s="14"/>
      <c r="D90" s="16"/>
      <c r="E90" s="16"/>
      <c r="F90" s="3"/>
    </row>
    <row r="91" spans="1:6" ht="12.75">
      <c r="A91" s="3"/>
      <c r="B91" s="14"/>
      <c r="C91" s="14"/>
      <c r="D91" s="16"/>
      <c r="E91" s="17"/>
      <c r="F91" s="3"/>
    </row>
    <row r="92" spans="1:6" ht="12.75">
      <c r="A92" s="3"/>
      <c r="B92" s="14"/>
      <c r="C92" s="14"/>
      <c r="D92" s="16"/>
      <c r="E92" s="16"/>
      <c r="F92" s="3"/>
    </row>
    <row r="93" spans="1:6" ht="12.75">
      <c r="A93" s="3"/>
      <c r="B93" s="14"/>
      <c r="C93" s="14"/>
      <c r="D93" s="16"/>
      <c r="E93" s="17"/>
      <c r="F93" s="3"/>
    </row>
    <row r="94" spans="1:6" ht="12.75">
      <c r="A94" s="3"/>
      <c r="B94" s="14"/>
      <c r="C94" s="15"/>
      <c r="D94" s="18"/>
      <c r="E94" s="18"/>
      <c r="F94" s="3"/>
    </row>
    <row r="95" spans="1:6" ht="12.75">
      <c r="A95" s="3"/>
      <c r="B95" s="14"/>
      <c r="C95" s="15"/>
      <c r="D95" s="16"/>
      <c r="E95" s="16"/>
      <c r="F95" s="3"/>
    </row>
    <row r="96" spans="1:6" ht="12.75">
      <c r="A96" s="3"/>
      <c r="B96" s="14"/>
      <c r="C96" s="15"/>
      <c r="D96" s="16"/>
      <c r="E96" s="16"/>
      <c r="F96" s="3"/>
    </row>
    <row r="97" spans="1:6" ht="12.75">
      <c r="A97" s="3"/>
      <c r="B97" s="14"/>
      <c r="C97" s="14"/>
      <c r="D97" s="16"/>
      <c r="E97" s="16"/>
      <c r="F97" s="3"/>
    </row>
    <row r="98" spans="1:6" ht="12.75">
      <c r="A98" s="3"/>
      <c r="B98" s="14"/>
      <c r="C98" s="14"/>
      <c r="D98" s="16"/>
      <c r="E98" s="16"/>
      <c r="F98" s="3"/>
    </row>
    <row r="99" spans="1:6" ht="12.75">
      <c r="A99" s="3"/>
      <c r="B99" s="14"/>
      <c r="C99" s="14"/>
      <c r="D99" s="16"/>
      <c r="E99" s="16"/>
      <c r="F99" s="3"/>
    </row>
    <row r="100" spans="1:6" ht="12.75">
      <c r="A100" s="3"/>
      <c r="B100" s="14"/>
      <c r="C100" s="14"/>
      <c r="D100" s="16"/>
      <c r="E100" s="16"/>
      <c r="F100" s="3"/>
    </row>
    <row r="101" spans="1:6" ht="12.75">
      <c r="A101" s="3"/>
      <c r="B101" s="14"/>
      <c r="C101" s="14"/>
      <c r="D101" s="16"/>
      <c r="E101" s="16"/>
      <c r="F101" s="3"/>
    </row>
    <row r="102" spans="1:6" ht="12.75">
      <c r="A102" s="3"/>
      <c r="B102" s="14"/>
      <c r="C102" s="14"/>
      <c r="D102" s="16"/>
      <c r="E102" s="16"/>
      <c r="F102" s="3"/>
    </row>
    <row r="103" spans="1:6" ht="12.75">
      <c r="A103" s="3"/>
      <c r="B103" s="14"/>
      <c r="C103" s="14"/>
      <c r="D103" s="16"/>
      <c r="E103" s="16"/>
      <c r="F103" s="3"/>
    </row>
    <row r="104" spans="1:6" ht="12.75">
      <c r="A104" s="3"/>
      <c r="B104" s="14"/>
      <c r="C104" s="14"/>
      <c r="D104" s="16"/>
      <c r="E104" s="16"/>
      <c r="F104" s="3"/>
    </row>
    <row r="105" spans="1:6" ht="12.75">
      <c r="A105" s="3"/>
      <c r="B105" s="14"/>
      <c r="C105" s="15"/>
      <c r="D105" s="16"/>
      <c r="E105" s="16"/>
      <c r="F105" s="3"/>
    </row>
    <row r="106" spans="1:6" ht="12.75">
      <c r="A106" s="3"/>
      <c r="B106" s="14"/>
      <c r="C106" s="14"/>
      <c r="D106" s="16"/>
      <c r="E106" s="16"/>
      <c r="F106" s="3"/>
    </row>
    <row r="107" spans="1:6" ht="12.75">
      <c r="A107" s="3"/>
      <c r="B107" s="14"/>
      <c r="C107" s="14"/>
      <c r="D107" s="16"/>
      <c r="E107" s="16"/>
      <c r="F107" s="3"/>
    </row>
    <row r="108" spans="1:6" ht="12.75">
      <c r="A108" s="3"/>
      <c r="B108" s="14"/>
      <c r="C108" s="14"/>
      <c r="D108" s="16"/>
      <c r="E108" s="17"/>
      <c r="F108" s="3"/>
    </row>
    <row r="109" spans="1:6" ht="12.75">
      <c r="A109" s="3"/>
      <c r="B109" s="14"/>
      <c r="C109" s="14"/>
      <c r="D109" s="16"/>
      <c r="E109" s="16"/>
      <c r="F109" s="3"/>
    </row>
    <row r="110" spans="1:6" ht="12.75">
      <c r="A110" s="3"/>
      <c r="B110" s="14"/>
      <c r="C110" s="14"/>
      <c r="D110" s="16"/>
      <c r="E110" s="16"/>
      <c r="F110" s="3"/>
    </row>
    <row r="111" spans="1:6" ht="12.75">
      <c r="A111" s="3"/>
      <c r="B111" s="14"/>
      <c r="C111" s="14"/>
      <c r="D111" s="16"/>
      <c r="E111" s="16"/>
      <c r="F111" s="3"/>
    </row>
    <row r="112" spans="1:6" ht="12.75">
      <c r="A112" s="3"/>
      <c r="B112" s="14"/>
      <c r="C112" s="15"/>
      <c r="D112" s="16"/>
      <c r="E112" s="18"/>
      <c r="F112" s="3"/>
    </row>
    <row r="113" spans="1:6" ht="12.75">
      <c r="A113" s="3"/>
      <c r="B113" s="14"/>
      <c r="C113" s="15"/>
      <c r="D113" s="16"/>
      <c r="E113" s="16"/>
      <c r="F113" s="3"/>
    </row>
    <row r="114" spans="1:6" ht="12.75">
      <c r="A114" s="3"/>
      <c r="B114" s="14"/>
      <c r="C114" s="15"/>
      <c r="D114" s="16"/>
      <c r="E114" s="16"/>
      <c r="F114" s="3"/>
    </row>
    <row r="115" spans="1:6" ht="12.75">
      <c r="A115" s="3"/>
      <c r="B115" s="14"/>
      <c r="C115" s="14"/>
      <c r="D115" s="16"/>
      <c r="E115" s="16"/>
      <c r="F115" s="3"/>
    </row>
    <row r="116" spans="1:6" ht="12.75">
      <c r="A116" s="3"/>
      <c r="B116" s="14"/>
      <c r="C116" s="14"/>
      <c r="D116" s="16"/>
      <c r="E116" s="16"/>
      <c r="F116" s="3"/>
    </row>
    <row r="117" spans="1:6" ht="12.75">
      <c r="A117" s="3"/>
      <c r="B117" s="14"/>
      <c r="C117" s="14"/>
      <c r="D117" s="16"/>
      <c r="E117" s="16"/>
      <c r="F117" s="3"/>
    </row>
    <row r="118" spans="1:6" ht="12.75">
      <c r="A118" s="3"/>
      <c r="B118" s="14"/>
      <c r="C118" s="14"/>
      <c r="D118" s="16"/>
      <c r="E118" s="16"/>
      <c r="F118" s="3"/>
    </row>
    <row r="119" spans="1:6" ht="12.75">
      <c r="A119" s="3"/>
      <c r="B119" s="14"/>
      <c r="C119" s="15"/>
      <c r="D119" s="16"/>
      <c r="E119" s="16"/>
      <c r="F119" s="3"/>
    </row>
    <row r="120" spans="1:6" ht="12.75">
      <c r="A120" s="3"/>
      <c r="B120" s="14"/>
      <c r="C120" s="14"/>
      <c r="D120" s="16"/>
      <c r="E120" s="16"/>
      <c r="F120" s="3"/>
    </row>
    <row r="121" spans="1:6" ht="12.75">
      <c r="A121" s="3"/>
      <c r="B121" s="14"/>
      <c r="C121" s="14"/>
      <c r="D121" s="16"/>
      <c r="E121" s="16"/>
      <c r="F121" s="3"/>
    </row>
    <row r="122" spans="1:6" ht="12.75">
      <c r="A122" s="3"/>
      <c r="B122" s="14"/>
      <c r="C122" s="14"/>
      <c r="D122" s="16"/>
      <c r="E122" s="16"/>
      <c r="F122" s="3"/>
    </row>
    <row r="123" spans="1:6" ht="12.75">
      <c r="A123" s="3"/>
      <c r="B123" s="14"/>
      <c r="C123" s="14"/>
      <c r="D123" s="16"/>
      <c r="E123" s="16"/>
      <c r="F123" s="3"/>
    </row>
    <row r="124" spans="1:6" ht="12.75">
      <c r="A124" s="3"/>
      <c r="B124" s="14"/>
      <c r="C124" s="14"/>
      <c r="D124" s="16"/>
      <c r="E124" s="16"/>
      <c r="F124" s="3"/>
    </row>
    <row r="125" spans="1:6" ht="12.75">
      <c r="A125" s="3"/>
      <c r="B125" s="14"/>
      <c r="C125" s="15"/>
      <c r="D125" s="16"/>
      <c r="E125" s="16"/>
      <c r="F125" s="3"/>
    </row>
    <row r="126" spans="1:6" ht="12.75">
      <c r="A126" s="3"/>
      <c r="B126" s="14"/>
      <c r="C126" s="14"/>
      <c r="D126" s="16"/>
      <c r="E126" s="16"/>
      <c r="F126" s="3"/>
    </row>
    <row r="127" spans="1:6" ht="12.75">
      <c r="A127" s="3"/>
      <c r="B127" s="14"/>
      <c r="C127" s="15"/>
      <c r="D127" s="18"/>
      <c r="E127" s="18"/>
      <c r="F127" s="3"/>
    </row>
    <row r="128" spans="1:6" ht="12.75">
      <c r="A128" s="3"/>
      <c r="B128" s="14"/>
      <c r="C128" s="15"/>
      <c r="D128" s="18"/>
      <c r="E128" s="18"/>
      <c r="F128" s="3"/>
    </row>
    <row r="129" spans="1:6" ht="12.75">
      <c r="A129" s="3"/>
      <c r="B129" s="14"/>
      <c r="C129" s="15"/>
      <c r="D129" s="18"/>
      <c r="E129" s="18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12"/>
      <c r="F131" s="3"/>
    </row>
    <row r="132" spans="1:6" ht="12.75">
      <c r="A132" s="3"/>
      <c r="B132" s="3"/>
      <c r="C132" s="3"/>
      <c r="D132" s="3"/>
      <c r="E132" s="12"/>
      <c r="F132" s="3"/>
    </row>
  </sheetData>
  <sheetProtection/>
  <mergeCells count="1">
    <mergeCell ref="BP60:DP60"/>
  </mergeCells>
  <printOptions/>
  <pageMargins left="0.25" right="0.2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Absolute Telmuun</dc:creator>
  <cp:keywords/>
  <dc:description/>
  <cp:lastModifiedBy>user</cp:lastModifiedBy>
  <cp:lastPrinted>2023-07-27T03:11:54Z</cp:lastPrinted>
  <dcterms:created xsi:type="dcterms:W3CDTF">2023-07-18T08:26:24Z</dcterms:created>
  <dcterms:modified xsi:type="dcterms:W3CDTF">2023-07-27T04:25:13Z</dcterms:modified>
  <cp:category/>
  <cp:version/>
  <cp:contentType/>
  <cp:contentStatus/>
</cp:coreProperties>
</file>