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66925"/>
  <mc:AlternateContent xmlns:mc="http://schemas.openxmlformats.org/markup-compatibility/2006">
    <mc:Choice Requires="x15">
      <x15ac:absPath xmlns:x15ac="http://schemas.microsoft.com/office/spreadsheetml/2010/11/ac" url="D:\Accountant\ADU\Balance\"/>
    </mc:Choice>
  </mc:AlternateContent>
  <xr:revisionPtr revIDLastSave="0" documentId="13_ncr:1_{A6455444-655F-4F11-BEC9-191711F94C3C}" xr6:coauthVersionLast="47" xr6:coauthVersionMax="47" xr10:uidLastSave="{00000000-0000-0000-0000-000000000000}"/>
  <bookViews>
    <workbookView xWindow="-120" yWindow="-120" windowWidth="29040" windowHeight="15840" activeTab="4" xr2:uid="{11B2ACB7-289F-4291-94E2-65627BD39230}"/>
  </bookViews>
  <sheets>
    <sheet name="Face" sheetId="5" r:id="rId1"/>
    <sheet name="CT1" sheetId="1" r:id="rId2"/>
    <sheet name="CT2" sheetId="2" r:id="rId3"/>
    <sheet name="CT3" sheetId="3" r:id="rId4"/>
    <sheet name=" CT4" sheetId="4" r:id="rId5"/>
    <sheet name="Тодруулга" sheetId="6" state="hidden" r:id="rId6"/>
  </sheets>
  <definedNames>
    <definedName name="_xlnm.Print_Area" localSheetId="4">' CT4'!$A$1:$C$59</definedName>
    <definedName name="_xlnm.Print_Area" localSheetId="1">'CT1'!$A$1:$D$80</definedName>
    <definedName name="_xlnm.Print_Area" localSheetId="2">'CT2'!$A$1:$C$38</definedName>
    <definedName name="А1">#REF!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0" i="1" l="1"/>
  <c r="D17" i="1"/>
  <c r="D50" i="1"/>
  <c r="E9" i="3"/>
  <c r="D11" i="3"/>
  <c r="D17" i="3" s="1"/>
  <c r="E11" i="3"/>
  <c r="D57" i="1"/>
  <c r="D33" i="1"/>
  <c r="D22" i="1"/>
  <c r="C9" i="3"/>
  <c r="D34" i="1" l="1"/>
  <c r="F9" i="3"/>
  <c r="D9" i="3"/>
  <c r="C70" i="1" l="1"/>
  <c r="C57" i="1"/>
  <c r="E539" i="6" l="1"/>
  <c r="E519" i="6"/>
  <c r="E405" i="6"/>
  <c r="H294" i="6"/>
  <c r="E294" i="6"/>
  <c r="H293" i="6"/>
  <c r="H292" i="6"/>
  <c r="H291" i="6"/>
  <c r="E232" i="6"/>
  <c r="D232" i="6"/>
  <c r="D218" i="6"/>
  <c r="E215" i="6"/>
  <c r="E218" i="6" s="1"/>
  <c r="I174" i="6"/>
  <c r="E174" i="6"/>
  <c r="K173" i="6"/>
  <c r="K172" i="6"/>
  <c r="J171" i="6"/>
  <c r="I171" i="6"/>
  <c r="H171" i="6"/>
  <c r="G171" i="6"/>
  <c r="F171" i="6"/>
  <c r="E171" i="6"/>
  <c r="K171" i="6" s="1"/>
  <c r="K170" i="6"/>
  <c r="K169" i="6"/>
  <c r="K168" i="6"/>
  <c r="K167" i="6"/>
  <c r="K166" i="6"/>
  <c r="K165" i="6"/>
  <c r="K164" i="6"/>
  <c r="K163" i="6"/>
  <c r="K162" i="6"/>
  <c r="K161" i="6"/>
  <c r="J160" i="6"/>
  <c r="J174" i="6" s="1"/>
  <c r="I160" i="6"/>
  <c r="H160" i="6"/>
  <c r="H174" i="6" s="1"/>
  <c r="G160" i="6"/>
  <c r="K160" i="6" s="1"/>
  <c r="F160" i="6"/>
  <c r="F174" i="6" s="1"/>
  <c r="E160" i="6"/>
  <c r="D160" i="6"/>
  <c r="K159" i="6"/>
  <c r="K158" i="6"/>
  <c r="K157" i="6"/>
  <c r="K156" i="6"/>
  <c r="K155" i="6"/>
  <c r="K154" i="6"/>
  <c r="K153" i="6"/>
  <c r="K152" i="6"/>
  <c r="K151" i="6"/>
  <c r="K150" i="6"/>
  <c r="K149" i="6"/>
  <c r="J128" i="6"/>
  <c r="F128" i="6"/>
  <c r="J127" i="6"/>
  <c r="I127" i="6"/>
  <c r="H127" i="6"/>
  <c r="G127" i="6"/>
  <c r="F127" i="6"/>
  <c r="E127" i="6"/>
  <c r="K127" i="6" s="1"/>
  <c r="J125" i="6"/>
  <c r="I125" i="6"/>
  <c r="H125" i="6"/>
  <c r="G125" i="6"/>
  <c r="F125" i="6"/>
  <c r="E125" i="6"/>
  <c r="K125" i="6" s="1"/>
  <c r="K124" i="6"/>
  <c r="K123" i="6"/>
  <c r="K122" i="6"/>
  <c r="K121" i="6"/>
  <c r="K120" i="6"/>
  <c r="K119" i="6"/>
  <c r="K117" i="6"/>
  <c r="K116" i="6"/>
  <c r="J114" i="6"/>
  <c r="I114" i="6"/>
  <c r="I128" i="6" s="1"/>
  <c r="H114" i="6"/>
  <c r="H128" i="6" s="1"/>
  <c r="G114" i="6"/>
  <c r="G128" i="6" s="1"/>
  <c r="F114" i="6"/>
  <c r="E114" i="6"/>
  <c r="E128" i="6" s="1"/>
  <c r="D114" i="6"/>
  <c r="K113" i="6"/>
  <c r="K112" i="6"/>
  <c r="K111" i="6"/>
  <c r="K110" i="6"/>
  <c r="K109" i="6"/>
  <c r="K108" i="6"/>
  <c r="K107" i="6"/>
  <c r="K106" i="6"/>
  <c r="K105" i="6"/>
  <c r="K104" i="6"/>
  <c r="K103" i="6"/>
  <c r="K102" i="6"/>
  <c r="K101" i="6"/>
  <c r="K114" i="6" s="1"/>
  <c r="K128" i="6" s="1"/>
  <c r="E36" i="6"/>
  <c r="D36" i="6"/>
  <c r="E24" i="6"/>
  <c r="D24" i="6"/>
  <c r="F23" i="6"/>
  <c r="F22" i="6"/>
  <c r="F21" i="6"/>
  <c r="F20" i="6"/>
  <c r="F19" i="6"/>
  <c r="F24" i="6" s="1"/>
  <c r="E9" i="6"/>
  <c r="D9" i="6"/>
  <c r="A58" i="4"/>
  <c r="C54" i="4"/>
  <c r="C7" i="4"/>
  <c r="A21" i="3"/>
  <c r="E17" i="3"/>
  <c r="A37" i="2"/>
  <c r="A38" i="2"/>
  <c r="G174" i="6" l="1"/>
  <c r="K174" i="6" s="1"/>
  <c r="C14" i="4"/>
  <c r="I9" i="3" l="1"/>
  <c r="H9" i="3"/>
  <c r="J9" i="3" l="1"/>
  <c r="C3" i="2"/>
  <c r="I3" i="3" s="1"/>
  <c r="C3" i="4" s="1"/>
  <c r="A3" i="2"/>
  <c r="B3" i="3" s="1"/>
  <c r="A3" i="4" s="1"/>
  <c r="A19" i="3"/>
  <c r="A57" i="4" s="1"/>
  <c r="C11" i="3"/>
  <c r="C17" i="3" s="1"/>
  <c r="C55" i="4" l="1"/>
  <c r="C46" i="4"/>
  <c r="C42" i="4"/>
  <c r="C34" i="4"/>
  <c r="C26" i="4"/>
  <c r="J16" i="3"/>
  <c r="J15" i="3"/>
  <c r="J14" i="3"/>
  <c r="J13" i="3"/>
  <c r="I11" i="3"/>
  <c r="H11" i="3"/>
  <c r="H17" i="3" s="1"/>
  <c r="G11" i="3"/>
  <c r="G17" i="3" s="1"/>
  <c r="F11" i="3"/>
  <c r="F17" i="3" s="1"/>
  <c r="J10" i="3"/>
  <c r="C9" i="2"/>
  <c r="C24" i="2" s="1"/>
  <c r="C50" i="1"/>
  <c r="C58" i="1" s="1"/>
  <c r="C33" i="1"/>
  <c r="C22" i="1"/>
  <c r="C26" i="2" l="1"/>
  <c r="C28" i="2" s="1"/>
  <c r="C51" i="4"/>
  <c r="C24" i="4"/>
  <c r="C40" i="4"/>
  <c r="C71" i="1"/>
  <c r="D58" i="1"/>
  <c r="C34" i="1"/>
  <c r="J11" i="3"/>
  <c r="C53" i="4" l="1"/>
  <c r="C56" i="4" s="1"/>
  <c r="I12" i="3"/>
  <c r="J12" i="3" s="1"/>
  <c r="D68" i="1"/>
  <c r="D70" i="1" s="1"/>
  <c r="C72" i="1"/>
  <c r="I17" i="3" l="1"/>
  <c r="J17" i="3" s="1"/>
  <c r="D71" i="1" l="1"/>
  <c r="D72" i="1" s="1"/>
</calcChain>
</file>

<file path=xl/sharedStrings.xml><?xml version="1.0" encoding="utf-8"?>
<sst xmlns="http://schemas.openxmlformats.org/spreadsheetml/2006/main" count="1379" uniqueCount="589">
  <si>
    <t>САНХҮҮГИЙН БАЙДЛЫН ТАЙЛАН</t>
  </si>
  <si>
    <t xml:space="preserve">  ( Аж ахуйн нэгж, байгууллагын нэр )</t>
  </si>
  <si>
    <t>(төгрөгөөр)</t>
  </si>
  <si>
    <t>Мөрийн дугаар</t>
  </si>
  <si>
    <t>БАЛАНСЫН ЗҮЙЛ</t>
  </si>
  <si>
    <t>Үлдэгдэл</t>
  </si>
  <si>
    <t>А</t>
  </si>
  <si>
    <t>Б</t>
  </si>
  <si>
    <t>ХӨРӨНГӨ</t>
  </si>
  <si>
    <t>Эргэлтийн хөрөнгө</t>
  </si>
  <si>
    <t>1.1.1</t>
  </si>
  <si>
    <t xml:space="preserve">Мөнгө ба түүнтэй адилтгах хөрөнгө </t>
  </si>
  <si>
    <t>1.1.2</t>
  </si>
  <si>
    <t>1.1.3</t>
  </si>
  <si>
    <t>1.1.4</t>
  </si>
  <si>
    <t>Дансны авлага</t>
  </si>
  <si>
    <t>1.1.5</t>
  </si>
  <si>
    <t>1.1.6</t>
  </si>
  <si>
    <t>1.1.7</t>
  </si>
  <si>
    <t>Бараа материал</t>
  </si>
  <si>
    <t>1.1.8</t>
  </si>
  <si>
    <t>1.1.9</t>
  </si>
  <si>
    <t>Урьдчилж төлсөн зардал/тооцоо</t>
  </si>
  <si>
    <t>1.1.10</t>
  </si>
  <si>
    <t>1.1.20</t>
  </si>
  <si>
    <t>Эргэлтийн хөрөнгийн дүн</t>
  </si>
  <si>
    <t>Эргэлтийн бус хөрөнгө</t>
  </si>
  <si>
    <t>1.2.1</t>
  </si>
  <si>
    <t>Үндсэн хөрөнгө</t>
  </si>
  <si>
    <t>1.2.3</t>
  </si>
  <si>
    <t>1.2.5</t>
  </si>
  <si>
    <t>1.2.6</t>
  </si>
  <si>
    <t>1.2.7</t>
  </si>
  <si>
    <t>Биет бус хөрөнгө</t>
  </si>
  <si>
    <t>1.2.8</t>
  </si>
  <si>
    <t>1.2.9</t>
  </si>
  <si>
    <t>Хойшлогдсон татварын хөрөнгө</t>
  </si>
  <si>
    <t>1.2.20</t>
  </si>
  <si>
    <t>Эргэлтийн бус хөрөнгийн дүн</t>
  </si>
  <si>
    <t>НИЙТ ХӨРӨНГИЙН ДҮН</t>
  </si>
  <si>
    <t>ӨР ТӨЛБӨР</t>
  </si>
  <si>
    <t>2.1.1</t>
  </si>
  <si>
    <t>Богино хугацаат өр төлбөр</t>
  </si>
  <si>
    <t>2.1.1.1</t>
  </si>
  <si>
    <t>Дансны өглөг</t>
  </si>
  <si>
    <t>2.1.1.2</t>
  </si>
  <si>
    <t>Цалингийн өглөг</t>
  </si>
  <si>
    <t>2.1.1.3</t>
  </si>
  <si>
    <t>2.1.1.4</t>
  </si>
  <si>
    <t>2.1.1.5</t>
  </si>
  <si>
    <t>2.1.1.6</t>
  </si>
  <si>
    <t>2.1.1.7</t>
  </si>
  <si>
    <t>2.1.1.8</t>
  </si>
  <si>
    <t>Ногдол ашгийн өглөг</t>
  </si>
  <si>
    <t>2.1.1.9</t>
  </si>
  <si>
    <t>2.1.1.10</t>
  </si>
  <si>
    <t>2.1.1.11</t>
  </si>
  <si>
    <t>Урьдчилж орсон орлого</t>
  </si>
  <si>
    <t>2.1.1.12</t>
  </si>
  <si>
    <t>2.1.1.20</t>
  </si>
  <si>
    <t>Богино хугацаат өр төлбөрийн дүн</t>
  </si>
  <si>
    <t>2.1.2</t>
  </si>
  <si>
    <t>Урт хугацаат өр төлбөр</t>
  </si>
  <si>
    <t>2.1.2.1</t>
  </si>
  <si>
    <t>2.1.2.2</t>
  </si>
  <si>
    <t>2.1.2.3</t>
  </si>
  <si>
    <t>2.1.2.4</t>
  </si>
  <si>
    <t>2.1.2.5</t>
  </si>
  <si>
    <t>2.1.2.20</t>
  </si>
  <si>
    <t>Урт хугацаат өр төлбөрийн дүн</t>
  </si>
  <si>
    <t>Өр төлбөрийн нийт дүн</t>
  </si>
  <si>
    <t>2.2.1</t>
  </si>
  <si>
    <t>Өмч :      а) төрийн</t>
  </si>
  <si>
    <t>2.2.2</t>
  </si>
  <si>
    <t xml:space="preserve">               б) хувийн</t>
  </si>
  <si>
    <t xml:space="preserve">               б) хувьцаат</t>
  </si>
  <si>
    <t>2.2.3</t>
  </si>
  <si>
    <t>Халаасны хувьцаа</t>
  </si>
  <si>
    <t>2.2.4</t>
  </si>
  <si>
    <t>2.2.5</t>
  </si>
  <si>
    <t>Нэмж төлөгдсөн капитал</t>
  </si>
  <si>
    <t>2.2.6</t>
  </si>
  <si>
    <t>2.2.7</t>
  </si>
  <si>
    <t>2.2.8</t>
  </si>
  <si>
    <t>Хуримтлагдсан ашиг (алдагдал)</t>
  </si>
  <si>
    <t>2.2.20</t>
  </si>
  <si>
    <t>Эзэмшигчдийн өмчийн дүн</t>
  </si>
  <si>
    <t>2.3.20</t>
  </si>
  <si>
    <t>НИЙТ ӨР ТӨЛБӨР БА ӨМЧИЙН ДҮН</t>
  </si>
  <si>
    <t>ОРЛОГЫН ДЭЛГЭРЭНГҮЙ ТАЙЛАН</t>
  </si>
  <si>
    <t>Үзүүлэлт</t>
  </si>
  <si>
    <t>Борлуулалтын орлого /цэвэр/</t>
  </si>
  <si>
    <t>Нийт ашиг (алдагдал)</t>
  </si>
  <si>
    <t>Түрээсийн орлого</t>
  </si>
  <si>
    <t>Хүүний орлого</t>
  </si>
  <si>
    <t>Ногдол ашгийн орлого</t>
  </si>
  <si>
    <t>Эрхийн шимтгэлийн орлого</t>
  </si>
  <si>
    <t>Бусад орлого</t>
  </si>
  <si>
    <t>Борлуулалт маркетингийн зардал</t>
  </si>
  <si>
    <t>Ерөнхий ба удирдлагын зардал</t>
  </si>
  <si>
    <t xml:space="preserve">Санхүүгийн зардал </t>
  </si>
  <si>
    <t>Бусад зардал</t>
  </si>
  <si>
    <t>Гадаад валюын ханшийн зөрүүний олз /гарз/</t>
  </si>
  <si>
    <t>Үндсэн хөрөнгө данснаас хассаны олз /гарз/</t>
  </si>
  <si>
    <t>Биет бус хөрөнгө данснаас хассаны олз /гарз/</t>
  </si>
  <si>
    <t>Хөрөнгө оруулалт борлуулснаас үүссэн олз /гарз/</t>
  </si>
  <si>
    <t>Бусад ашиг /алдагдал/</t>
  </si>
  <si>
    <t xml:space="preserve">Татвар төлөхийн өмнөх ашиг (алдагдал) </t>
  </si>
  <si>
    <t>Орлогын татварын зардал</t>
  </si>
  <si>
    <t>Татварын дараах ашиг (алдагдал)</t>
  </si>
  <si>
    <t>Зогсоосон үйл ажиллагааны татварын дараахт ашиг /алдагдал/</t>
  </si>
  <si>
    <t>Тайлант үеийн цэвэр ашиг (алдагдал)</t>
  </si>
  <si>
    <t>Бусад дэлгэрэнгүй орлого</t>
  </si>
  <si>
    <t>Хөрөнгийн дахин үнэлгээний нэмэгдлийн зөрүү</t>
  </si>
  <si>
    <t>Гадаад валюын хөрвүүлэлтийн зөрүү</t>
  </si>
  <si>
    <t>Бусад олз /гарз/</t>
  </si>
  <si>
    <t>Орлогын нийт дүн</t>
  </si>
  <si>
    <t xml:space="preserve"> Нэгж хувьцаанд ногдох ашиг (алдагдал)</t>
  </si>
  <si>
    <t>ӨМЧИЙН ӨӨРЧЛӨЛТИЙН ТАЙЛАН</t>
  </si>
  <si>
    <t>ҮЗҮҮЛЭЛТ</t>
  </si>
  <si>
    <t>Нийт дүн</t>
  </si>
  <si>
    <t>Залруулсан  үлдэгдэл</t>
  </si>
  <si>
    <t>Гадаад валютын хөрвүүлэлтийн нөөц</t>
  </si>
  <si>
    <t>МӨНГӨН ГҮЙЛГЭЭНИЙ ТАЙЛАН</t>
  </si>
  <si>
    <t xml:space="preserve">                   ҮЗҮҮЛЭЛТ</t>
  </si>
  <si>
    <t xml:space="preserve">Тайлант үеийн </t>
  </si>
  <si>
    <t>Үндсэн үйл ажиллагааны мөнгөн гүйлгээ</t>
  </si>
  <si>
    <t>Эрхийн шимтгэл, хураамж, төлбөрийн орлого</t>
  </si>
  <si>
    <t>Даатгалын нөхвөрөөс хүлээн авсан мөнгө</t>
  </si>
  <si>
    <t>Буцаан авсан албан татвар</t>
  </si>
  <si>
    <t>Татаас санхүүжилтийн орлого</t>
  </si>
  <si>
    <t>Бусад мөнгөн орлого</t>
  </si>
  <si>
    <t xml:space="preserve">Нийгмийн даатгалын байгууллагад төлсөн </t>
  </si>
  <si>
    <t xml:space="preserve">Ашиглалтын зардалд төлсөн </t>
  </si>
  <si>
    <t>Түлш шатахуун, тээврийн хөлс, сэлбэг хэрэгсэлд төлсөн</t>
  </si>
  <si>
    <t>Хүүний төлбөрт төлсөн</t>
  </si>
  <si>
    <t>Татварын байгууллагад төлсөн</t>
  </si>
  <si>
    <t>Даатгалын төлбөрт төлсөн</t>
  </si>
  <si>
    <t>Бусад мөнгөн зарлага</t>
  </si>
  <si>
    <t>1.3</t>
  </si>
  <si>
    <t>Үндсэн үйл ажиллагааны цэвэр мөнгөн гүйлгээний дүн</t>
  </si>
  <si>
    <t>Хөрөнгө оруулалтын үйл ажиллагааны мөнгөн гүйлгээ</t>
  </si>
  <si>
    <t>Үндсэн хөрөнгө борлуулсны орлого</t>
  </si>
  <si>
    <t>Биет бус хөрөнгө борлуулсны орлого</t>
  </si>
  <si>
    <t>Хөрөнгө оруулалт борлуулсны орлого</t>
  </si>
  <si>
    <t>Бусад урт хугацаат хөрөнгө борлуулсны орлого</t>
  </si>
  <si>
    <t>Бусдад олгосон зээл, мөнгөн урьдчилгааны буцаан төлөлт</t>
  </si>
  <si>
    <t>Хүлээн авсан хүүний орлого</t>
  </si>
  <si>
    <t>Хүлээн авсан ногдол ашиг</t>
  </si>
  <si>
    <t xml:space="preserve">Үндсэн хөрөнгө олж эзэмшихэд төлсөн </t>
  </si>
  <si>
    <t xml:space="preserve">Биет бус хөрөнгө олж эзэмшихэд төлсөн </t>
  </si>
  <si>
    <t>Хөрөнгө оруулалт олж эзэмшихэд төлсөн</t>
  </si>
  <si>
    <t>Бусад урт хугацаат хөрөнгө олж эзэмшихэд төлсөн</t>
  </si>
  <si>
    <t>2.3</t>
  </si>
  <si>
    <t>Хөрөнгө оруулалтын үйл ажиллагааны цэвэр мөнгөн гүйлгээний дүн</t>
  </si>
  <si>
    <t>Санхүүгийн үйл ажиллагааны мөнгөн гүйлгээ</t>
  </si>
  <si>
    <t>Зээл авсан, өрийн үнэт цаас гаргаснаас хүлээн авсан</t>
  </si>
  <si>
    <t>Хувьцаа болон өмчийн үнэт цаас гаргаснаас  хүлээн авсан</t>
  </si>
  <si>
    <t>Валютын ханшийн зөрүү</t>
  </si>
  <si>
    <t>3.3</t>
  </si>
  <si>
    <t>Санхүүгийн үйл ажиллагааны цэвэр мөнгөн гүйлгээний дүн</t>
  </si>
  <si>
    <t>Бүх цэвэр мөнгөн гүйлгээ</t>
  </si>
  <si>
    <t>Мөнгө, түүнтэй адилтгах хөрөнгийн эхний үлдэгдэл</t>
  </si>
  <si>
    <t>Мөнгө, түүнтэй адилтгах хөрөнгийн эцсийн үлдэгдэл</t>
  </si>
  <si>
    <t>САНХҮҮГИЙН ТАЙЛАН</t>
  </si>
  <si>
    <t>Сар, өдөр</t>
  </si>
  <si>
    <t>Гарын үсэг</t>
  </si>
  <si>
    <t>Өмчийн хэлбэр:</t>
  </si>
  <si>
    <t>Татвар, НДШ-ийн авлага</t>
  </si>
  <si>
    <t>Бусад авлага</t>
  </si>
  <si>
    <t>Бусад санхүүгийн хөрөнгө</t>
  </si>
  <si>
    <t>Бусад эргэлтийн хөрөнгө</t>
  </si>
  <si>
    <t>Борлуулах зорилгоор эзэмшиж буй эргэлтийн бус хөрөнгө (борлуулах бүлэг хөрөнгө)</t>
  </si>
  <si>
    <t>Биологийн хөрөнгө</t>
  </si>
  <si>
    <t>Урт хугацаат хөрөнгө оруулалт</t>
  </si>
  <si>
    <t>Хайгуул ба үнэлгээний хөрөнгө</t>
  </si>
  <si>
    <t>1.2.2</t>
  </si>
  <si>
    <t>1.2.4</t>
  </si>
  <si>
    <t>Хөрөнгө оруулалтын зориулалттай үл хөдлөх хөрөнгө</t>
  </si>
  <si>
    <t>Бусад эргэлтийн бус хөрөнгө</t>
  </si>
  <si>
    <t>ӨР ТӨЛБӨР БА ЭЗДИЙН ӨМЧ</t>
  </si>
  <si>
    <t>Татварын өглөг</t>
  </si>
  <si>
    <t>НДШ-ийн өглөг</t>
  </si>
  <si>
    <t>Богино хугацаат зээл</t>
  </si>
  <si>
    <t>Хүүний өглөг</t>
  </si>
  <si>
    <t>Нөөц /өр төлбөр/</t>
  </si>
  <si>
    <t>Бусад богино хугацаат өр төлбөр</t>
  </si>
  <si>
    <t>Борлуулах зорилгоор эзэмшиж буй эргэлтийн бус хөрөнгө (борлуулах бүлэг хөрөнгө) - нд хамаарах өр төлбөр</t>
  </si>
  <si>
    <t>Урт хугацаат зээл</t>
  </si>
  <si>
    <t>Хойшлогдсон татварын өр</t>
  </si>
  <si>
    <t>Бусад урт хугацаат өр төлбөр</t>
  </si>
  <si>
    <t>ЭЗДИЙН ӨМЧ</t>
  </si>
  <si>
    <t>Хөрөнгийн дахин үнэлгээний нэмэгдэл</t>
  </si>
  <si>
    <t>Эздийн өмчийн бусад хэсэг</t>
  </si>
  <si>
    <t>2.2.9</t>
  </si>
  <si>
    <t>2.2.10</t>
  </si>
  <si>
    <t>Борлуулалтын өртөг</t>
  </si>
  <si>
    <t>Өмч</t>
  </si>
  <si>
    <t>Хуримтлагдсан ашиг</t>
  </si>
  <si>
    <t>Нягтлан бодох бүртгэлийн бодлогын өөрчлөлтийн нөлөө, алдааны залруулга</t>
  </si>
  <si>
    <t>Өмчид гарсан өөрчлөлт</t>
  </si>
  <si>
    <t>Зарласан ноогдол ашиг</t>
  </si>
  <si>
    <t>Дахин үнэлгээний нэмэгдлийн хэрэгжсэн дүн</t>
  </si>
  <si>
    <t>( Аж ахуйн нэгжийн нэр )</t>
  </si>
  <si>
    <t>Мөнгөн орлогын дүн (+)</t>
  </si>
  <si>
    <t>Бараа борлуулсан, үйлчилгээ үзүүлсний орлого</t>
  </si>
  <si>
    <t>Мөнгөн зарлагын дүн (-)</t>
  </si>
  <si>
    <t>Ажиллагчдад төлсөн</t>
  </si>
  <si>
    <t>Бараа материал худалдан авахад төлсөн</t>
  </si>
  <si>
    <t>Бусдад олгосон зээл болон урьдчилгаа</t>
  </si>
  <si>
    <t>Төрөл бүрийн хандив</t>
  </si>
  <si>
    <t>Зээл, өрийн үнэт цаасны төлбөрт төлсөн мөнгө</t>
  </si>
  <si>
    <t>Санхүүгийн түрээсийн өглөгт төлсөн</t>
  </si>
  <si>
    <t>Хувьцаа буцааж худалдан авахад төлсөн</t>
  </si>
  <si>
    <t>Төлсөн ноогдол ашиг</t>
  </si>
  <si>
    <t>12-р сарын 31</t>
  </si>
  <si>
    <t>Тайлант үеийн дүн</t>
  </si>
  <si>
    <t>2022 оны 12-р сарын 31 -ний үлдэгдэл</t>
  </si>
  <si>
    <t xml:space="preserve">  </t>
  </si>
  <si>
    <t xml:space="preserve">Сангийн сайдын 2017 оны .... дугаар тушаалын 3 дугаар хавсралт </t>
  </si>
  <si>
    <t>Регистрийн дугаар:</t>
  </si>
  <si>
    <t>бодит байдлын тухай тэмдэглэл</t>
  </si>
  <si>
    <t>Хаяг:</t>
  </si>
  <si>
    <t>Шуудангийн хаяг:</t>
  </si>
  <si>
    <t xml:space="preserve">Утас: </t>
  </si>
  <si>
    <t>9811-9703</t>
  </si>
  <si>
    <t>Факс:</t>
  </si>
  <si>
    <t>Төрийн .... хувь</t>
  </si>
  <si>
    <t>Хувийн 100 хувь</t>
  </si>
  <si>
    <t>1.</t>
  </si>
  <si>
    <t>Бүх ажил гүйлгээ бодитоор гарсан бөгөөд холбогдох анхан шатны баримтыг</t>
  </si>
  <si>
    <t xml:space="preserve"> үндэслэн нягтлан бодох бүртгэл, санхүүгийн тайланд үнэн зөв тусгасан.</t>
  </si>
  <si>
    <t>2.</t>
  </si>
  <si>
    <t>Санхүүгийн тайланд тусгагдсан бүх тооцоолол үнэн хийгдсэн</t>
  </si>
  <si>
    <t>3.</t>
  </si>
  <si>
    <t>Аж ахуй нэгжийн үйл ажиллагааны эдийн засаг, санхүүгийн бүхий л явцыг иж</t>
  </si>
  <si>
    <t>бүрэн хамарсан.</t>
  </si>
  <si>
    <t>4.</t>
  </si>
  <si>
    <t xml:space="preserve">Тайлант үеийн үр дүнд өмнөх оны ажил гүйлгээнээс шилжин тусгагдаагүй, мөн </t>
  </si>
  <si>
    <t>тайлант оны ажил гүйлгээнээс орхигдсон зүйл байхгүй</t>
  </si>
  <si>
    <t>5.</t>
  </si>
  <si>
    <t>Бүх хөрөнгө, авлага, өр төлбөр, орлого, зардлыг Санхүүгийн тайлагналын олон</t>
  </si>
  <si>
    <t>улсын стандартын дагуу үнэн зөв тусгасан</t>
  </si>
  <si>
    <t>6.</t>
  </si>
  <si>
    <t xml:space="preserve">Энэ тайланд тусгагдсан бүхий л зүйл манай байгууллагын албан ёсны </t>
  </si>
  <si>
    <t>өмчлөлд байдаг бөгөөд орхигдсон зүйл үгүй болно</t>
  </si>
  <si>
    <t>Хянаж хүлээн авсан                                             байгууллагын нэр</t>
  </si>
  <si>
    <t xml:space="preserve">2009 ОНЫ 1-Р УЛИРЛЫН </t>
  </si>
  <si>
    <t xml:space="preserve">2009 ОНЫ 3-Р САРЫН </t>
  </si>
  <si>
    <t xml:space="preserve">Хөвсгөл аймаг </t>
  </si>
  <si>
    <t>Регистр: 6044689</t>
  </si>
  <si>
    <t>1. Мөнгө түүнтэй адилтгах хөрөнгө</t>
  </si>
  <si>
    <t>№</t>
  </si>
  <si>
    <t>Эхний үлдэгдэл</t>
  </si>
  <si>
    <t>Эцсийн үлдэгдэл</t>
  </si>
  <si>
    <t>1</t>
  </si>
  <si>
    <t>Касс дахь мөнгө</t>
  </si>
  <si>
    <t>2</t>
  </si>
  <si>
    <t>Банкин дахь мөнгө</t>
  </si>
  <si>
    <t>3</t>
  </si>
  <si>
    <t>Мөнгөтэй адилтгах хөрөнгө</t>
  </si>
  <si>
    <t>4</t>
  </si>
  <si>
    <t>Тэмдэглэл</t>
  </si>
  <si>
    <t/>
  </si>
  <si>
    <t>4.1. Дансны авлага</t>
  </si>
  <si>
    <t>Найдваргүй авлагын хасагдуулга</t>
  </si>
  <si>
    <t>Дансны авлага (цэвэр дүнгээр)</t>
  </si>
  <si>
    <t xml:space="preserve"> 2</t>
  </si>
  <si>
    <t>Нэмэгдсэн</t>
  </si>
  <si>
    <t>Хасагдсан</t>
  </si>
  <si>
    <t xml:space="preserve"> 3.1</t>
  </si>
  <si>
    <t>-Төлөгдсөн</t>
  </si>
  <si>
    <t xml:space="preserve"> 3.2</t>
  </si>
  <si>
    <t>-Найдваргүй болсон</t>
  </si>
  <si>
    <t>4.1. Татварын авлага</t>
  </si>
  <si>
    <t>ААНОАТ-ын авлага</t>
  </si>
  <si>
    <t>НӨАТ-ын авлага</t>
  </si>
  <si>
    <t>НДШ-ийн авлага</t>
  </si>
  <si>
    <t>4.1. Бусад богино хугацаат авлага</t>
  </si>
  <si>
    <t>Холбоотой талаас авах авлагын тайлант хугацаанд хамаарах дүн</t>
  </si>
  <si>
    <t>Ажиллагчдаас авах авлага</t>
  </si>
  <si>
    <t>Ноогдол ашгийн авлага</t>
  </si>
  <si>
    <t>Хүүний авлага</t>
  </si>
  <si>
    <t>Богино хугацаат авлагын бичиг</t>
  </si>
  <si>
    <t>Бусад талуудаас авах авлага</t>
  </si>
  <si>
    <t>5. Бусад санхүүгийн хөрөнгө</t>
  </si>
  <si>
    <t xml:space="preserve"> 1</t>
  </si>
  <si>
    <t>6. Бараа материал</t>
  </si>
  <si>
    <t>Түүхий эд материал</t>
  </si>
  <si>
    <t>Дуусаагүй үйлдвэрлэл</t>
  </si>
  <si>
    <t>Бэлэн бүтээгдэхүүн</t>
  </si>
  <si>
    <t>Бараа</t>
  </si>
  <si>
    <t>Хангамжийн материал</t>
  </si>
  <si>
    <t>Бусад</t>
  </si>
  <si>
    <t>Эхний үлдэгдэл (өртгөөр)</t>
  </si>
  <si>
    <t>Нэмэгдсэн дүн</t>
  </si>
  <si>
    <t>Хасагдсан дүн</t>
  </si>
  <si>
    <t>Эцсийн үлдэгдэл (өртгөөр)</t>
  </si>
  <si>
    <t>5</t>
  </si>
  <si>
    <t>Үнийн бууралтын гарз (-)</t>
  </si>
  <si>
    <t>6</t>
  </si>
  <si>
    <t>Үнийн бууралтын буцаалт</t>
  </si>
  <si>
    <t>7</t>
  </si>
  <si>
    <t>Дансны цэвэр дүн</t>
  </si>
  <si>
    <t>7.1</t>
  </si>
  <si>
    <t>7.2</t>
  </si>
  <si>
    <t>8. Урьдчилж төлсөн зардал/тооцоо</t>
  </si>
  <si>
    <t>Урьдчилж төлсөн зардал</t>
  </si>
  <si>
    <t>Урьдчилж төлсөн түрээс, даатгал</t>
  </si>
  <si>
    <t xml:space="preserve">3	</t>
  </si>
  <si>
    <t>Бэлтгэн нийлүүлэгчдэд төлсөн урьдчилгаа төлбөр</t>
  </si>
  <si>
    <t>9. Үндсэн хөрөнгө</t>
  </si>
  <si>
    <t>Газрын сайжруулалт</t>
  </si>
  <si>
    <t>Барилга байгууламж</t>
  </si>
  <si>
    <t>Машин, тоног</t>
  </si>
  <si>
    <t>Тээврийн хэрэгсэл</t>
  </si>
  <si>
    <t>Тавилга эд хогшил</t>
  </si>
  <si>
    <t>Компьютер, бусад хэрэгсэл</t>
  </si>
  <si>
    <t>Бусад үндсэн хөрөнгө</t>
  </si>
  <si>
    <t>ҮНДСЭН ХӨРӨНГӨ /ӨРТӨГ/</t>
  </si>
  <si>
    <t>1.1</t>
  </si>
  <si>
    <t>1.2</t>
  </si>
  <si>
    <t xml:space="preserve"> 1.2.1</t>
  </si>
  <si>
    <t>Өөрөө үйлдвэрлэсэн</t>
  </si>
  <si>
    <t xml:space="preserve"> 1.2.2</t>
  </si>
  <si>
    <t>Худалдаж авсан</t>
  </si>
  <si>
    <t xml:space="preserve"> 1.2.3</t>
  </si>
  <si>
    <t>Үнэ төлбөргүй авсан</t>
  </si>
  <si>
    <t xml:space="preserve"> 1.2.4</t>
  </si>
  <si>
    <t>Дахин үнэлгээний нэмэгдэл</t>
  </si>
  <si>
    <t xml:space="preserve"> 1.3.1</t>
  </si>
  <si>
    <t>Худалдсан (-)</t>
  </si>
  <si>
    <t xml:space="preserve"> 1.3.2</t>
  </si>
  <si>
    <t>Үнэгүй шилжүүлсэн (-)</t>
  </si>
  <si>
    <t xml:space="preserve"> 1.3.3</t>
  </si>
  <si>
    <t>Акталсан (-)</t>
  </si>
  <si>
    <t xml:space="preserve"> 1.3.4</t>
  </si>
  <si>
    <t>1.4</t>
  </si>
  <si>
    <t>Үндсэн хөрөнгө дахин ангилсан</t>
  </si>
  <si>
    <t>1.5</t>
  </si>
  <si>
    <t>Үндсэн хөрөнгө,  ХОЗҮХХ хооронд дахин ангилсан</t>
  </si>
  <si>
    <t>1.6</t>
  </si>
  <si>
    <t>ХУРИМТЛАГДСАН ЭЛЭГДЭЛ</t>
  </si>
  <si>
    <t>2.1</t>
  </si>
  <si>
    <t>2.2</t>
  </si>
  <si>
    <t xml:space="preserve"> 2.2.1</t>
  </si>
  <si>
    <t>Байгуулсан элэгдэл</t>
  </si>
  <si>
    <t xml:space="preserve"> 2.2.2</t>
  </si>
  <si>
    <t>Дахин үнэлгээгээр нэмэгдсэн</t>
  </si>
  <si>
    <t xml:space="preserve"> 2.2.3</t>
  </si>
  <si>
    <t>Үнэ цэнийн бууралтын буцаалт</t>
  </si>
  <si>
    <t xml:space="preserve"> 2.3.1</t>
  </si>
  <si>
    <t>Данснаас хассан хөрөнгийн элэгдэл</t>
  </si>
  <si>
    <t xml:space="preserve"> 2.3.2</t>
  </si>
  <si>
    <t>Дахин үнэлгээгээр хасагдсан</t>
  </si>
  <si>
    <t xml:space="preserve"> 2.3.3</t>
  </si>
  <si>
    <t>Үнэ цэнийн бууралт</t>
  </si>
  <si>
    <t>2.4</t>
  </si>
  <si>
    <t>ДАНСНЫ ЦЭВЭР ДҮН</t>
  </si>
  <si>
    <t>3.1</t>
  </si>
  <si>
    <t>3.2</t>
  </si>
  <si>
    <t>11. Дуусаагүй барилга</t>
  </si>
  <si>
    <t>Эхэлсэн он</t>
  </si>
  <si>
    <t>Дуусгалтын хувь</t>
  </si>
  <si>
    <t>Нийт төсөвт</t>
  </si>
  <si>
    <t>Ашиглалтанд орох хугацаа</t>
  </si>
  <si>
    <t>13. Биет бус хөрөнгө</t>
  </si>
  <si>
    <t>Зохиогчийн эрх</t>
  </si>
  <si>
    <t>Компьютерийн программ хангамж</t>
  </si>
  <si>
    <t>Патент</t>
  </si>
  <si>
    <t>Барааны тэмдэг</t>
  </si>
  <si>
    <t>Тусгай зөвшөөрөл</t>
  </si>
  <si>
    <t>Газар эзэмших эрх</t>
  </si>
  <si>
    <t>Бусад биет бус хөрөнгө</t>
  </si>
  <si>
    <t>БИЕТ БУС ХӨРӨНГӨ /ӨРТӨГ/</t>
  </si>
  <si>
    <t>Худалдсан</t>
  </si>
  <si>
    <t>Үнэгүй шилжүүлсэн</t>
  </si>
  <si>
    <t>Акталсан</t>
  </si>
  <si>
    <t>ХУРИМТЛАГДСАН ХОРОГДОЛ</t>
  </si>
  <si>
    <t>Байгуулсан хорогдол</t>
  </si>
  <si>
    <t>Үнэ цэнийн бууралтын</t>
  </si>
  <si>
    <t>Данснаас хассан хөрөнгийн хорогдол</t>
  </si>
  <si>
    <t>12. Биологийн хөрөнгө</t>
  </si>
  <si>
    <t>Нас</t>
  </si>
  <si>
    <t>Хүйс</t>
  </si>
  <si>
    <t>Тоо</t>
  </si>
  <si>
    <t>Дансны үнэ</t>
  </si>
  <si>
    <t>0</t>
  </si>
  <si>
    <t>13. Урт хугацаат хөрөнгө оруулалт</t>
  </si>
  <si>
    <t>Хөрөнгө оруулалтын хувь</t>
  </si>
  <si>
    <t>Хөрөнгө оруулалтын дүн</t>
  </si>
  <si>
    <t>15. Бусад эргэлтийн бус хөрөнгө</t>
  </si>
  <si>
    <t>16.1. Дансны өглөг</t>
  </si>
  <si>
    <t>Төлөгдөх хугацаандаа байгаа</t>
  </si>
  <si>
    <t>Хугацаа хэтэрсэн</t>
  </si>
  <si>
    <t xml:space="preserve"> 3</t>
  </si>
  <si>
    <t>16.2. Татварын өр</t>
  </si>
  <si>
    <t>ААНОАТ өр</t>
  </si>
  <si>
    <t>НӨАТ -ын өр</t>
  </si>
  <si>
    <t>ХХОАТ -ын өр</t>
  </si>
  <si>
    <t xml:space="preserve"> 4</t>
  </si>
  <si>
    <t>Онцгой АТ -н өр</t>
  </si>
  <si>
    <t xml:space="preserve"> 5</t>
  </si>
  <si>
    <t>Бусад татварын өр</t>
  </si>
  <si>
    <t xml:space="preserve"> 6</t>
  </si>
  <si>
    <t>16.3. Богино хугацаат зээл</t>
  </si>
  <si>
    <t>төгрөгөөр</t>
  </si>
  <si>
    <t>валютаар</t>
  </si>
  <si>
    <t>16.4. Богино хугацаат нөөц өр төлбөр</t>
  </si>
  <si>
    <t>Хасагдсан (ашигласан нөөц)</t>
  </si>
  <si>
    <t>Ашиглаагүй буцаан бичсэн дүн</t>
  </si>
  <si>
    <t>Баталгаат засварын</t>
  </si>
  <si>
    <t>Нөхөн сэргээлтийн</t>
  </si>
  <si>
    <t>16.5. Бусад богино хугацаат өр төлбөр</t>
  </si>
  <si>
    <t>16.6. Урт хугацаат зээл болон бусад урт хугацаат өр төлбөр</t>
  </si>
  <si>
    <t>Урт хугацаат зээлийн дүн</t>
  </si>
  <si>
    <t xml:space="preserve"> 1.1</t>
  </si>
  <si>
    <t>Гадаадын байгууллагаас шууд авсан зээл</t>
  </si>
  <si>
    <t xml:space="preserve"> 1.2</t>
  </si>
  <si>
    <t>Гадаадын байгууллагаас дамжуулан авсан зээл</t>
  </si>
  <si>
    <t xml:space="preserve"> 1.3</t>
  </si>
  <si>
    <t>Дотоодын эх үүсвэрээс авсан зээл</t>
  </si>
  <si>
    <t>Бусад урт хугацаат өр төлбөрийн дүн</t>
  </si>
  <si>
    <t xml:space="preserve"> 2.1</t>
  </si>
  <si>
    <t>(Гадаад, дотоодын зах зээлд гаргасан бонд, өрийн бичиг)</t>
  </si>
  <si>
    <t xml:space="preserve"> 2.2</t>
  </si>
  <si>
    <t>17.1. Өмч</t>
  </si>
  <si>
    <t>Тоо ширхэг</t>
  </si>
  <si>
    <t>Дүн (төгрөгөөр)</t>
  </si>
  <si>
    <t>(Төгрөгөөр)</t>
  </si>
  <si>
    <t>17.2. Хөрөнгийн дахин үнэлгээний нэмэгдэл</t>
  </si>
  <si>
    <t>Үндсэн хөрөнгийн дахин үнэлгээний нэмэгдэл</t>
  </si>
  <si>
    <t>Биет бус хөрөнгийн дахин үнэлгээний нэмэгдэл</t>
  </si>
  <si>
    <t>Дахин үнэлгээний нэмэгдлийн зөрүү</t>
  </si>
  <si>
    <t>Дахин үнэлсэн хөрөнгийн үнэ цэнийн бууралтын гарзын буцаалт</t>
  </si>
  <si>
    <t xml:space="preserve"> 3.3</t>
  </si>
  <si>
    <t>Дахин үнэлсэн хөрөнгийн үнэ цэнийн бууралтын гарз</t>
  </si>
  <si>
    <t>17.3. Гадаад валютын хөрвүүлэлтийн нөөц</t>
  </si>
  <si>
    <t>Гадаад үйл ажиллагааны хөрвүүлэлтээс үүссэн зөрүү</t>
  </si>
  <si>
    <t>Бүртгэлийн валютыг толилуулгын валют руу хөрвүүлснээс үүссэн зөрүү</t>
  </si>
  <si>
    <t>18. Борлуулалтын орлого болон борлуулалтын өртөг</t>
  </si>
  <si>
    <t>Борлуулалтын орлого:</t>
  </si>
  <si>
    <t>Бараа, бүтээгдэхүүн борлуулсны орлого:</t>
  </si>
  <si>
    <t>Ажил, үйлчилгээ борлуулсны орлого:</t>
  </si>
  <si>
    <t>Нийт борлуулалтын орлого</t>
  </si>
  <si>
    <t>Борлуулалтын буцаалт, хөнгөлөлт, үнийн бууралт (-)</t>
  </si>
  <si>
    <t>Цэвэр борлуулалт</t>
  </si>
  <si>
    <t>Борлуулсан бүтээгдэхүүний өртөг:</t>
  </si>
  <si>
    <t xml:space="preserve"> 6.1</t>
  </si>
  <si>
    <t>Борлуулсан бараа, борлуулалтын өртөг</t>
  </si>
  <si>
    <t xml:space="preserve"> 6.2</t>
  </si>
  <si>
    <t xml:space="preserve"> 7.1</t>
  </si>
  <si>
    <t>Борлуулсан ажил, үйлчилгээний өртөг</t>
  </si>
  <si>
    <t xml:space="preserve"> 7.2</t>
  </si>
  <si>
    <t xml:space="preserve"> 8</t>
  </si>
  <si>
    <t>Нийт борлуулсан бүтээгдэхүүний өртөг</t>
  </si>
  <si>
    <t>19.1. Бусад орлого</t>
  </si>
  <si>
    <t>19.2. Гадаад валютын ханшийн зөрүүний олз, гарз</t>
  </si>
  <si>
    <t>Мөнгөн хөрөнгийн үлдэгдлийн</t>
  </si>
  <si>
    <t>Авлагын үлдэгдлийн</t>
  </si>
  <si>
    <t>Богино  хугацаат  болон  урт  хугацаат  өр   төлбөрийн үлдэгдлийн</t>
  </si>
  <si>
    <t>Бусад ханшийн зөрүүний ашиг, алдагдал</t>
  </si>
  <si>
    <t>19.3. Бусад ашиг / алдагдал</t>
  </si>
  <si>
    <t>Хөрөнгийн үнэ цэнийн бууралтын гарз</t>
  </si>
  <si>
    <t>ХОЗҮХХ28-ийн  бодит үнэ цэнийн өөрчлөлтийн олз, гарз</t>
  </si>
  <si>
    <t>ХОЗҮХХ данснаас хассаны олз, гарз</t>
  </si>
  <si>
    <t>Хөрөнгийн дахин үнэлгээний олз, гарз</t>
  </si>
  <si>
    <t>Хөрөнгийн үнэ цэнийн бууралтын гарз (гарзын буцаалт)</t>
  </si>
  <si>
    <t>20.1. Борлуулалт маркетингийн зардал</t>
  </si>
  <si>
    <t>БорМар</t>
  </si>
  <si>
    <t>Ажиллагчдын цалингийн зардал</t>
  </si>
  <si>
    <t>Аж ахуйн нэгжээс төлсөн НДШ-ийн зардал</t>
  </si>
  <si>
    <t>Албан татвар, төлбөр, хураамжийн зардал</t>
  </si>
  <si>
    <t>Томилолтын зардал</t>
  </si>
  <si>
    <t>Бичиг хэргийн зардал</t>
  </si>
  <si>
    <t>Шуудан холбооны зардал</t>
  </si>
  <si>
    <t xml:space="preserve"> 7</t>
  </si>
  <si>
    <t>Мэргэжлийн үйлчилгээний зардал</t>
  </si>
  <si>
    <t>Сургалтын  зардал</t>
  </si>
  <si>
    <t xml:space="preserve"> 9</t>
  </si>
  <si>
    <t>Сонин сэтгүүл захиалгын  зардал</t>
  </si>
  <si>
    <t xml:space="preserve"> 10</t>
  </si>
  <si>
    <t>Даатгалын зардал</t>
  </si>
  <si>
    <t xml:space="preserve"> 11</t>
  </si>
  <si>
    <t>Ашиглалтын зардал</t>
  </si>
  <si>
    <t xml:space="preserve"> 12</t>
  </si>
  <si>
    <t>Засварын зардал</t>
  </si>
  <si>
    <t xml:space="preserve"> 13</t>
  </si>
  <si>
    <t>Элэгдэл, хорогдлын зардал</t>
  </si>
  <si>
    <t xml:space="preserve"> 14</t>
  </si>
  <si>
    <t>Түрээсийн зардал</t>
  </si>
  <si>
    <t xml:space="preserve"> 15</t>
  </si>
  <si>
    <t>Харуул хамгааллын зардал</t>
  </si>
  <si>
    <t xml:space="preserve"> 16</t>
  </si>
  <si>
    <t>Цэвэрлэгээ үйлчилгээний зардал</t>
  </si>
  <si>
    <t xml:space="preserve"> 17</t>
  </si>
  <si>
    <t>Тээврийн зардал</t>
  </si>
  <si>
    <t xml:space="preserve"> 18</t>
  </si>
  <si>
    <t>Шатахууны зардал</t>
  </si>
  <si>
    <t xml:space="preserve"> 19</t>
  </si>
  <si>
    <t>Хүлээн авалтын зардал</t>
  </si>
  <si>
    <t xml:space="preserve"> 20</t>
  </si>
  <si>
    <t>Зар сурталчилгааны зардал</t>
  </si>
  <si>
    <t xml:space="preserve"> 21</t>
  </si>
  <si>
    <t xml:space="preserve">Банкны шимтгэлийн зардал </t>
  </si>
  <si>
    <t>20.2. Бусад зарлага</t>
  </si>
  <si>
    <t>Тайлант оны дүн</t>
  </si>
  <si>
    <t>Алданги, торгуулийн зардал</t>
  </si>
  <si>
    <t>Хандивын зардал</t>
  </si>
  <si>
    <t>Найдваргүй авлагын зардал</t>
  </si>
  <si>
    <t>20.3. Цалингийн зардал</t>
  </si>
  <si>
    <t>Ажиллагчдын дундаж тоо</t>
  </si>
  <si>
    <t>Үйлдвэрлэл, үйлчилгээний</t>
  </si>
  <si>
    <t>Борлуулалт маркетингийн</t>
  </si>
  <si>
    <t>Ерөнхий ба удирдлагын</t>
  </si>
  <si>
    <t>1. Орлогын татварын зардал</t>
  </si>
  <si>
    <t>Тайлант үеийн орлогын татварын зардал</t>
  </si>
  <si>
    <t>Хойшлогдсон татварын зардал (орлого)</t>
  </si>
  <si>
    <t>Орлогын татварын зардал (орлого)-ын нийт дүн</t>
  </si>
  <si>
    <t>22.1. Толгой компани, хамгийн дээд хяналт тавигч компани, хувь хүний талаарх мэдээлэл</t>
  </si>
  <si>
    <t>Толгой компани</t>
  </si>
  <si>
    <t>Хамгийн дээд хяналт тавигч толгой компани</t>
  </si>
  <si>
    <t>Хамгийн дээд хяналт тавигч хувь хүн</t>
  </si>
  <si>
    <t>Тайлбар</t>
  </si>
  <si>
    <t>Нэр</t>
  </si>
  <si>
    <t>Бүртгэгдсэн (оршин суугаа) улс</t>
  </si>
  <si>
    <t>Эзэмшлийн хувь</t>
  </si>
  <si>
    <t>22.2. Тэргүүлэх удирдлагын бүрэлдэхүүнд олгосон нөхөн олговрын тухай мэдээлэл</t>
  </si>
  <si>
    <t>Богино хугацааны тэтгэмж</t>
  </si>
  <si>
    <t>Урт хугацааны тэтгэмж</t>
  </si>
  <si>
    <t>Ажил эрхлэлтийн дараах тэтгэмж</t>
  </si>
  <si>
    <t>Ажлаас халагдсаны тэтгэмж</t>
  </si>
  <si>
    <t>Хувьцаанд суурилсан төлбөр</t>
  </si>
  <si>
    <t>22.3. Холбоотой талуудтай хийсэн ажил гүйлгээ</t>
  </si>
  <si>
    <t>Ажил гүйлгээний утга</t>
  </si>
  <si>
    <t>Дүн</t>
  </si>
  <si>
    <t>25. Хөрөнгө оруулалт</t>
  </si>
  <si>
    <t>Аж ахуй нэгжийн өөрийн хөрөнгөөр</t>
  </si>
  <si>
    <t>Улсын төсвийн хөрөнгөөр</t>
  </si>
  <si>
    <t>Орон нутгийн төсвийн хөрөнгөөр</t>
  </si>
  <si>
    <t>Банкны зээл</t>
  </si>
  <si>
    <t>Гадаадын шууд хөрөнгө оруулалт</t>
  </si>
  <si>
    <t>Гадаадын зээл</t>
  </si>
  <si>
    <t>Гадаадын буцалтгүй тусламж</t>
  </si>
  <si>
    <t>Төсөв хөтөлбөр, хандив</t>
  </si>
  <si>
    <t>Бусад эх үүсвэр</t>
  </si>
  <si>
    <t>Биет хөрөнгө</t>
  </si>
  <si>
    <t>Үүнээс: Орон сууцны барилга</t>
  </si>
  <si>
    <t>Авто зам</t>
  </si>
  <si>
    <t>Машин тоног, төхөөрөмж</t>
  </si>
  <si>
    <t>1.7</t>
  </si>
  <si>
    <t>1.8</t>
  </si>
  <si>
    <t>Бусад биет хөрөнгө:</t>
  </si>
  <si>
    <t xml:space="preserve"> 1.8.1</t>
  </si>
  <si>
    <t>Үүнээс:  ХОЗҮХХ</t>
  </si>
  <si>
    <t>1.10</t>
  </si>
  <si>
    <t>Биет хөрөнгийн дүн</t>
  </si>
  <si>
    <t>Биет бус хөрөнгө:</t>
  </si>
  <si>
    <t>Үүнээс: Програм хангамж</t>
  </si>
  <si>
    <t>Мэдээллийн сан</t>
  </si>
  <si>
    <t>2.5</t>
  </si>
  <si>
    <t>2.6</t>
  </si>
  <si>
    <t>2.7</t>
  </si>
  <si>
    <t xml:space="preserve"> 2.7.1</t>
  </si>
  <si>
    <t>Үүнээс зураг төсвийн ажил ТЭЗҮ боловсруулах, туршилт судалгаа</t>
  </si>
  <si>
    <t>2.8</t>
  </si>
  <si>
    <t>Биет бус хөрөнгийн дүн</t>
  </si>
  <si>
    <t>Хайгуул үнэлгээний хөрөнгө</t>
  </si>
  <si>
    <t>Үүнээс: Биет хөрөнгө</t>
  </si>
  <si>
    <t>20.4. Eрөнхий удирдлагын зардал</t>
  </si>
  <si>
    <t>ЕрУд</t>
  </si>
  <si>
    <t>Байгууллагын нэр: "МОНГОЛ ФАРМЕРС МАРКЕТ" ХХК</t>
  </si>
  <si>
    <t>/Төгрөг/</t>
  </si>
  <si>
    <t>Гүйцэтгэх захирал ....................... /Д.Дуламсүрэн/</t>
  </si>
  <si>
    <t>Нягтлан бодогч ....................... /Л.Нямдаваа/</t>
  </si>
  <si>
    <t>Хангамжийн зардал</t>
  </si>
  <si>
    <t>"ХӨВСГӨЛ АЛТАНДУУЛГА" ХК-ИЙН</t>
  </si>
  <si>
    <t>"Хөвсгөл алтандуулга" ХК-ийн</t>
  </si>
  <si>
    <t>Захирал         ____________________         / Н.Одончимэг /</t>
  </si>
  <si>
    <t>Ерөнхий нягтлан бодогч________________ /Ж.Отгонням/</t>
  </si>
  <si>
    <t xml:space="preserve">  "ХӨВСГӨЛ АЛТАНДУУЛГА" ХК</t>
  </si>
  <si>
    <t>Гүйцэтгэх захирал                     ______________ /Н.Одончимэг/</t>
  </si>
  <si>
    <t xml:space="preserve">   Ерөнхий нягтлан бодогч        ______________        /Ж.Отгонням/</t>
  </si>
  <si>
    <t xml:space="preserve">   2023 ОНЫ ЖИЛИЙН  </t>
  </si>
  <si>
    <t xml:space="preserve">2023 оны санхүүгийн тайлангийн </t>
  </si>
  <si>
    <t>2023 оны 06 сарын 30 өдөр</t>
  </si>
  <si>
    <t xml:space="preserve">        Захирал  Н.Одончимэг ,  ерөнхий нягтлан бодогч Ж.Отгонням бид манай аж ахуй нэгжийн 2023 оны 06-р сарын 30-ны өдрөөр тасалбар болгон гаргасан санхүүгийн тайланд тайлант хугацааны үйл ажиллагааны үр дүн, санхүүгийн байдлыг "Нягтлан бодох бүртгэлийн тухай" хуулийн 17.1 дэх заалтын   дагуу үнэн зөв, бүрэн тусгасан болохыг батлаж байна. Үүнд</t>
  </si>
  <si>
    <t>01-р сарын 01</t>
  </si>
  <si>
    <t>2022 оны 12-р сарын 31-ний үлдэгдэл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</si>
</sst>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 #,##0_);_(* \(#,##0\);_(* &quot;-&quot;??_);_(@_)"/>
    <numFmt numFmtId="166" formatCode="_-* #,##0.00_₮_-;\-* #,##0.00_₮_-;_-* &quot;-&quot;??_₮_-;_-@_-"/>
    <numFmt numFmtId="167" formatCode="0.0"/>
    <numFmt numFmtId="168" formatCode="#,##0.0"/>
    <numFmt numFmtId="169" formatCode="_(* #,##0.0_);_(* \(#,##0.0\);_(* &quot;-&quot;??_);_(@_)"/>
    <numFmt numFmtId="170" formatCode="_ * #,##0.00_)\ _₮_ ;_ * \(#,##0.00\)\ _₮_ ;_ * &quot;-&quot;??_)\ _₮_ ;_ @_ "/>
  </numFmts>
  <fonts count="28">
    <font>
      <sz val="11"/>
      <color theme="1"/>
      <name val="Calibri"/>
      <family val="2"/>
      <charset val="1"/>
      <scheme val="minor"/>
    </font>
    <font>
      <sz val="10"/>
      <name val="Arial"/>
      <family val="2"/>
    </font>
    <font>
      <b/>
      <sz val="12"/>
      <name val="Times New Roman Mon"/>
      <family val="1"/>
    </font>
    <font>
      <sz val="11"/>
      <name val="Times New Roman Mon"/>
      <family val="1"/>
    </font>
    <font>
      <b/>
      <sz val="11"/>
      <name val="Times New Roman Mon"/>
      <family val="1"/>
    </font>
    <font>
      <sz val="11"/>
      <color theme="1"/>
      <name val="Calibri"/>
      <family val="2"/>
      <scheme val="minor"/>
    </font>
    <font>
      <sz val="11"/>
      <color theme="1"/>
      <name val="Calibri"/>
      <family val="3"/>
      <charset val="128"/>
      <scheme val="minor"/>
    </font>
    <font>
      <b/>
      <sz val="12"/>
      <name val="Times New Roman"/>
      <family val="1"/>
    </font>
    <font>
      <sz val="11"/>
      <name val="Times New Roman"/>
      <family val="1"/>
    </font>
    <font>
      <b/>
      <sz val="11"/>
      <name val="Times New Roman"/>
      <family val="1"/>
    </font>
    <font>
      <sz val="11"/>
      <color rgb="FF000000"/>
      <name val="Times New Roman"/>
      <family val="1"/>
    </font>
    <font>
      <sz val="11"/>
      <color rgb="FF000000"/>
      <name val="Times New Roman Mon"/>
      <family val="1"/>
    </font>
    <font>
      <sz val="11"/>
      <color theme="1"/>
      <name val="Times New Roman"/>
      <family val="1"/>
      <charset val="204"/>
    </font>
    <font>
      <sz val="8"/>
      <name val="Calibri"/>
      <family val="2"/>
      <charset val="1"/>
      <scheme val="minor"/>
    </font>
    <font>
      <sz val="10"/>
      <name val="Times New Roman Mon"/>
      <family val="1"/>
    </font>
    <font>
      <sz val="10"/>
      <name val="Arial Mon"/>
      <family val="2"/>
    </font>
    <font>
      <b/>
      <sz val="10"/>
      <name val="Times New Roman Mon"/>
      <family val="1"/>
    </font>
    <font>
      <sz val="12"/>
      <name val="Times New Roman"/>
      <family val="1"/>
    </font>
    <font>
      <sz val="9"/>
      <name val="Times New Roman Mon"/>
      <family val="1"/>
    </font>
    <font>
      <b/>
      <sz val="38"/>
      <color indexed="9"/>
      <name val="Times New Roman Mon"/>
      <family val="1"/>
    </font>
    <font>
      <b/>
      <sz val="20"/>
      <name val="Times New Roman Mon"/>
      <family val="1"/>
    </font>
    <font>
      <sz val="10"/>
      <color theme="0"/>
      <name val="Times New Roman Mon"/>
      <family val="1"/>
    </font>
    <font>
      <b/>
      <sz val="48"/>
      <color theme="0"/>
      <name val="Times New Roman Mon"/>
      <family val="1"/>
    </font>
    <font>
      <b/>
      <sz val="14"/>
      <name val="Times New Roman Mon"/>
      <family val="1"/>
    </font>
    <font>
      <sz val="1"/>
      <color indexed="9"/>
      <name val="Times New Roman Mon"/>
      <family val="1"/>
    </font>
    <font>
      <b/>
      <sz val="12"/>
      <name val="Times New Roman"/>
      <family val="1"/>
      <charset val="204"/>
    </font>
    <font>
      <sz val="12"/>
      <color theme="1"/>
      <name val="Times New Roman"/>
      <family val="1"/>
      <charset val="204"/>
    </font>
    <font>
      <sz val="12"/>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1"/>
        <bgColor indexed="64"/>
      </patternFill>
    </fill>
  </fills>
  <borders count="12">
    <border>
      <left/>
      <right/>
      <top/>
      <bottom/>
      <diagonal/>
    </border>
    <border>
      <left/>
      <right/>
      <top/>
      <bottom style="medium">
        <color auto="1"/>
      </bottom>
      <diagonal/>
    </border>
    <border>
      <left/>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style="thin">
        <color indexed="8"/>
      </left>
      <right style="thin">
        <color indexed="8"/>
      </right>
      <top style="thin">
        <color indexed="8"/>
      </top>
      <bottom style="thin">
        <color indexed="8"/>
      </bottom>
      <diagonal/>
    </border>
  </borders>
  <cellStyleXfs count="8">
    <xf numFmtId="0" fontId="0" fillId="0" borderId="0"/>
    <xf numFmtId="164" fontId="5" fillId="0" borderId="0" applyFont="0" applyFill="0" applyBorder="0" applyAlignment="0" applyProtection="0"/>
    <xf numFmtId="0" fontId="1" fillId="0" borderId="0"/>
    <xf numFmtId="164"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0" fontId="5" fillId="0" borderId="0"/>
    <xf numFmtId="164" fontId="1" fillId="0" borderId="0" applyFont="0" applyFill="0" applyBorder="0" applyAlignment="0" applyProtection="0"/>
  </cellStyleXfs>
  <cellXfs count="200">
    <xf numFmtId="0" fontId="0" fillId="0" borderId="0" xfId="0"/>
    <xf numFmtId="0" fontId="3" fillId="2" borderId="0" xfId="2" applyFont="1" applyFill="1" applyAlignment="1">
      <alignment vertical="center"/>
    </xf>
    <xf numFmtId="0" fontId="3" fillId="2" borderId="0" xfId="2" applyFont="1" applyFill="1" applyAlignment="1">
      <alignment horizontal="justify" vertical="center"/>
    </xf>
    <xf numFmtId="0" fontId="4" fillId="2" borderId="0" xfId="2" applyFont="1" applyFill="1" applyAlignment="1">
      <alignment vertical="center"/>
    </xf>
    <xf numFmtId="0" fontId="3" fillId="2" borderId="1" xfId="2" applyFont="1" applyFill="1" applyBorder="1" applyAlignment="1">
      <alignment vertical="center"/>
    </xf>
    <xf numFmtId="0" fontId="3" fillId="2" borderId="2" xfId="2" applyFont="1" applyFill="1" applyBorder="1" applyAlignment="1">
      <alignment vertical="center"/>
    </xf>
    <xf numFmtId="0" fontId="3" fillId="2" borderId="3" xfId="2" applyFont="1" applyFill="1" applyBorder="1" applyAlignment="1">
      <alignment horizontal="center" vertical="center" wrapText="1"/>
    </xf>
    <xf numFmtId="0" fontId="4" fillId="2" borderId="3" xfId="2" applyFont="1" applyFill="1" applyBorder="1" applyAlignment="1">
      <alignment vertical="center" wrapText="1"/>
    </xf>
    <xf numFmtId="0" fontId="3" fillId="2" borderId="3" xfId="2" applyFont="1" applyFill="1" applyBorder="1" applyAlignment="1">
      <alignment vertical="center" wrapText="1"/>
    </xf>
    <xf numFmtId="164" fontId="3" fillId="2" borderId="0" xfId="1" applyFont="1" applyFill="1" applyAlignment="1">
      <alignment vertical="center"/>
    </xf>
    <xf numFmtId="0" fontId="4" fillId="2" borderId="3" xfId="2" applyFont="1" applyFill="1" applyBorder="1" applyAlignment="1">
      <alignment horizontal="right" vertical="center" wrapText="1"/>
    </xf>
    <xf numFmtId="0" fontId="4" fillId="2" borderId="3" xfId="2" applyFont="1" applyFill="1" applyBorder="1" applyAlignment="1">
      <alignment horizontal="left" vertical="center" wrapText="1"/>
    </xf>
    <xf numFmtId="164" fontId="4" fillId="2" borderId="3" xfId="1" applyFont="1" applyFill="1" applyBorder="1" applyAlignment="1">
      <alignment vertical="center" wrapText="1"/>
    </xf>
    <xf numFmtId="164" fontId="3" fillId="2" borderId="3" xfId="1" applyFont="1" applyFill="1" applyBorder="1" applyAlignment="1">
      <alignment vertical="center"/>
    </xf>
    <xf numFmtId="0" fontId="3" fillId="2" borderId="3" xfId="2" applyFont="1" applyFill="1" applyBorder="1" applyAlignment="1">
      <alignment horizontal="left" vertical="center" wrapText="1"/>
    </xf>
    <xf numFmtId="0" fontId="4" fillId="2" borderId="0" xfId="2" applyFont="1" applyFill="1" applyAlignment="1">
      <alignment horizontal="right" vertical="center" wrapText="1"/>
    </xf>
    <xf numFmtId="0" fontId="4" fillId="2" borderId="0" xfId="2" applyFont="1" applyFill="1" applyAlignment="1">
      <alignment horizontal="left" vertical="center" wrapText="1"/>
    </xf>
    <xf numFmtId="164" fontId="3" fillId="2" borderId="0" xfId="1" applyFont="1" applyFill="1" applyBorder="1" applyAlignment="1">
      <alignment vertical="center"/>
    </xf>
    <xf numFmtId="0" fontId="8" fillId="0" borderId="0" xfId="2" applyFont="1" applyAlignment="1">
      <alignment vertical="center"/>
    </xf>
    <xf numFmtId="164" fontId="8" fillId="0" borderId="0" xfId="1" applyFont="1" applyAlignment="1">
      <alignment horizontal="right" vertical="center"/>
    </xf>
    <xf numFmtId="164" fontId="8" fillId="0" borderId="0" xfId="1" applyFont="1" applyAlignment="1">
      <alignment vertical="center"/>
    </xf>
    <xf numFmtId="0" fontId="8" fillId="0" borderId="0" xfId="2" applyFont="1" applyAlignment="1">
      <alignment horizontal="center" vertical="center"/>
    </xf>
    <xf numFmtId="164" fontId="8" fillId="0" borderId="0" xfId="1" applyFont="1" applyBorder="1" applyAlignment="1">
      <alignment horizontal="right" vertical="center"/>
    </xf>
    <xf numFmtId="0" fontId="8" fillId="0" borderId="5" xfId="2" applyFont="1" applyBorder="1" applyAlignment="1">
      <alignment horizontal="center" vertical="center" wrapText="1"/>
    </xf>
    <xf numFmtId="0" fontId="8" fillId="0" borderId="6" xfId="2" applyFont="1" applyBorder="1" applyAlignment="1">
      <alignment horizontal="center" vertical="center" wrapText="1"/>
    </xf>
    <xf numFmtId="164" fontId="8" fillId="0" borderId="7" xfId="1" applyFont="1" applyBorder="1" applyAlignment="1">
      <alignment horizontal="center" vertical="center" wrapText="1"/>
    </xf>
    <xf numFmtId="0" fontId="9" fillId="0" borderId="3" xfId="2" applyFont="1" applyBorder="1" applyAlignment="1">
      <alignment horizontal="center" vertical="center" wrapText="1"/>
    </xf>
    <xf numFmtId="0" fontId="9" fillId="0" borderId="3" xfId="2" applyFont="1" applyBorder="1" applyAlignment="1">
      <alignment horizontal="left" vertical="center" wrapText="1"/>
    </xf>
    <xf numFmtId="164" fontId="10" fillId="2" borderId="3" xfId="1" applyFont="1" applyFill="1" applyBorder="1" applyAlignment="1">
      <alignment vertical="center"/>
    </xf>
    <xf numFmtId="0" fontId="9" fillId="0" borderId="0" xfId="2" applyFont="1" applyAlignment="1">
      <alignment vertical="center"/>
    </xf>
    <xf numFmtId="0" fontId="8" fillId="0" borderId="3" xfId="2" applyFont="1" applyBorder="1" applyAlignment="1">
      <alignment horizontal="left" vertical="center" wrapText="1"/>
    </xf>
    <xf numFmtId="164" fontId="9" fillId="0" borderId="0" xfId="2" applyNumberFormat="1" applyFont="1" applyAlignment="1">
      <alignment vertical="center"/>
    </xf>
    <xf numFmtId="164" fontId="9" fillId="0" borderId="3" xfId="1" applyFont="1" applyBorder="1" applyAlignment="1">
      <alignment vertical="center"/>
    </xf>
    <xf numFmtId="0" fontId="8" fillId="0" borderId="4" xfId="2" applyFont="1" applyBorder="1" applyAlignment="1">
      <alignment horizontal="left" vertical="center" wrapText="1"/>
    </xf>
    <xf numFmtId="164" fontId="8" fillId="0" borderId="3" xfId="1" applyFont="1" applyBorder="1" applyAlignment="1">
      <alignment vertical="center" wrapText="1"/>
    </xf>
    <xf numFmtId="0" fontId="8" fillId="0" borderId="4" xfId="2" applyFont="1" applyBorder="1" applyAlignment="1">
      <alignment vertical="center" wrapText="1"/>
    </xf>
    <xf numFmtId="166" fontId="8" fillId="0" borderId="0" xfId="2" applyNumberFormat="1" applyFont="1" applyAlignment="1">
      <alignment vertical="center"/>
    </xf>
    <xf numFmtId="164" fontId="8" fillId="0" borderId="3" xfId="1" applyFont="1" applyBorder="1" applyAlignment="1">
      <alignment vertical="center"/>
    </xf>
    <xf numFmtId="0" fontId="9" fillId="0" borderId="4" xfId="2" applyFont="1" applyBorder="1" applyAlignment="1">
      <alignment horizontal="left" vertical="center" wrapText="1"/>
    </xf>
    <xf numFmtId="0" fontId="8" fillId="0" borderId="3" xfId="2" applyFont="1" applyBorder="1" applyAlignment="1">
      <alignment horizontal="center" vertical="center" wrapText="1"/>
    </xf>
    <xf numFmtId="164" fontId="3" fillId="0" borderId="0" xfId="3" applyFont="1"/>
    <xf numFmtId="0" fontId="3" fillId="0" borderId="0" xfId="2" applyFont="1"/>
    <xf numFmtId="0" fontId="3" fillId="0" borderId="0" xfId="2" applyFont="1" applyAlignment="1">
      <alignment horizontal="left" vertical="center"/>
    </xf>
    <xf numFmtId="0" fontId="4" fillId="0" borderId="0" xfId="2" applyFont="1" applyAlignment="1">
      <alignment vertical="center"/>
    </xf>
    <xf numFmtId="0" fontId="3" fillId="0" borderId="0" xfId="2" applyFont="1" applyAlignment="1">
      <alignment horizontal="center"/>
    </xf>
    <xf numFmtId="164" fontId="3" fillId="0" borderId="0" xfId="3" applyFont="1" applyBorder="1"/>
    <xf numFmtId="164" fontId="3" fillId="0" borderId="0" xfId="3" applyFont="1" applyAlignment="1">
      <alignment horizontal="center" vertical="center" wrapText="1"/>
    </xf>
    <xf numFmtId="0" fontId="3" fillId="0" borderId="0" xfId="2" applyFont="1" applyAlignment="1">
      <alignment horizontal="center" vertical="center" wrapText="1"/>
    </xf>
    <xf numFmtId="164" fontId="4" fillId="0" borderId="0" xfId="3" applyFont="1"/>
    <xf numFmtId="0" fontId="4" fillId="0" borderId="0" xfId="2" applyFont="1"/>
    <xf numFmtId="0" fontId="4" fillId="0" borderId="0" xfId="2" applyFont="1" applyAlignment="1">
      <alignment horizontal="center" wrapText="1"/>
    </xf>
    <xf numFmtId="0" fontId="4" fillId="0" borderId="0" xfId="2" applyFont="1" applyAlignment="1">
      <alignment wrapText="1"/>
    </xf>
    <xf numFmtId="164" fontId="4" fillId="0" borderId="0" xfId="3" applyFont="1" applyBorder="1" applyAlignment="1">
      <alignment vertical="top" wrapText="1"/>
    </xf>
    <xf numFmtId="0" fontId="3" fillId="0" borderId="0" xfId="2" applyFont="1" applyAlignment="1">
      <alignment vertical="center"/>
    </xf>
    <xf numFmtId="165" fontId="3" fillId="0" borderId="0" xfId="3" applyNumberFormat="1" applyFont="1" applyBorder="1" applyAlignment="1">
      <alignment vertical="center"/>
    </xf>
    <xf numFmtId="0" fontId="3" fillId="2" borderId="0" xfId="2" applyFont="1" applyFill="1"/>
    <xf numFmtId="0" fontId="4" fillId="2" borderId="0" xfId="2" applyFont="1" applyFill="1" applyAlignment="1">
      <alignment horizontal="left"/>
    </xf>
    <xf numFmtId="164" fontId="3" fillId="2" borderId="0" xfId="4" applyFont="1" applyFill="1"/>
    <xf numFmtId="0" fontId="4" fillId="2" borderId="0" xfId="2" applyFont="1" applyFill="1" applyAlignment="1">
      <alignment horizontal="left" vertical="center"/>
    </xf>
    <xf numFmtId="164" fontId="3" fillId="2" borderId="0" xfId="4" applyFont="1" applyFill="1" applyAlignment="1">
      <alignment horizontal="right" vertical="center"/>
    </xf>
    <xf numFmtId="0" fontId="3" fillId="2" borderId="0" xfId="2" applyFont="1" applyFill="1" applyAlignment="1">
      <alignment horizontal="left"/>
    </xf>
    <xf numFmtId="164" fontId="3" fillId="2" borderId="0" xfId="4" applyFont="1" applyFill="1" applyBorder="1" applyAlignment="1">
      <alignment horizontal="right"/>
    </xf>
    <xf numFmtId="164" fontId="3" fillId="2" borderId="3" xfId="4" applyFont="1" applyFill="1" applyBorder="1" applyAlignment="1">
      <alignment horizontal="center" vertical="center" wrapText="1"/>
    </xf>
    <xf numFmtId="0" fontId="4" fillId="2" borderId="3" xfId="2" applyFont="1" applyFill="1" applyBorder="1" applyAlignment="1">
      <alignment horizontal="left" wrapText="1"/>
    </xf>
    <xf numFmtId="0" fontId="4" fillId="2" borderId="3" xfId="2" applyFont="1" applyFill="1" applyBorder="1" applyAlignment="1">
      <alignment wrapText="1"/>
    </xf>
    <xf numFmtId="164" fontId="4" fillId="2" borderId="3" xfId="4" applyFont="1" applyFill="1" applyBorder="1" applyAlignment="1">
      <alignment vertical="top" wrapText="1"/>
    </xf>
    <xf numFmtId="0" fontId="4" fillId="2" borderId="0" xfId="2" applyFont="1" applyFill="1"/>
    <xf numFmtId="164" fontId="4" fillId="2" borderId="3" xfId="2" applyNumberFormat="1" applyFont="1" applyFill="1" applyBorder="1"/>
    <xf numFmtId="0" fontId="3" fillId="2" borderId="3" xfId="2" applyFont="1" applyFill="1" applyBorder="1" applyAlignment="1">
      <alignment horizontal="left" wrapText="1"/>
    </xf>
    <xf numFmtId="0" fontId="3" fillId="2" borderId="3" xfId="2" applyFont="1" applyFill="1" applyBorder="1" applyAlignment="1">
      <alignment wrapText="1"/>
    </xf>
    <xf numFmtId="164" fontId="3" fillId="2" borderId="3" xfId="4" applyFont="1" applyFill="1" applyBorder="1"/>
    <xf numFmtId="164" fontId="3" fillId="2" borderId="3" xfId="4" applyFont="1" applyFill="1" applyBorder="1" applyAlignment="1">
      <alignment vertical="top" wrapText="1"/>
    </xf>
    <xf numFmtId="164" fontId="11" fillId="2" borderId="3" xfId="1" applyFont="1" applyFill="1" applyBorder="1" applyAlignment="1">
      <alignment vertical="center"/>
    </xf>
    <xf numFmtId="49" fontId="4" fillId="2" borderId="3" xfId="2" applyNumberFormat="1" applyFont="1" applyFill="1" applyBorder="1" applyAlignment="1">
      <alignment horizontal="left" vertical="center" wrapText="1"/>
    </xf>
    <xf numFmtId="164" fontId="4" fillId="2" borderId="3" xfId="5" applyFont="1" applyFill="1" applyBorder="1" applyAlignment="1">
      <alignment vertical="center" wrapText="1"/>
    </xf>
    <xf numFmtId="164" fontId="4" fillId="2" borderId="3" xfId="4" applyFont="1" applyFill="1" applyBorder="1" applyAlignment="1">
      <alignment vertical="center" wrapText="1"/>
    </xf>
    <xf numFmtId="0" fontId="4" fillId="2" borderId="3" xfId="2" applyFont="1" applyFill="1" applyBorder="1" applyAlignment="1">
      <alignment vertical="top" wrapText="1"/>
    </xf>
    <xf numFmtId="0" fontId="4" fillId="2" borderId="3" xfId="2" applyFont="1" applyFill="1" applyBorder="1" applyAlignment="1">
      <alignment horizontal="left" vertical="top" wrapText="1"/>
    </xf>
    <xf numFmtId="0" fontId="4" fillId="2" borderId="0" xfId="2" applyFont="1" applyFill="1" applyAlignment="1">
      <alignment horizontal="left" wrapText="1"/>
    </xf>
    <xf numFmtId="0" fontId="4" fillId="2" borderId="0" xfId="2" applyFont="1" applyFill="1" applyAlignment="1">
      <alignment wrapText="1"/>
    </xf>
    <xf numFmtId="164" fontId="4" fillId="2" borderId="0" xfId="4" applyFont="1" applyFill="1" applyBorder="1" applyAlignment="1">
      <alignment vertical="top" wrapText="1"/>
    </xf>
    <xf numFmtId="0" fontId="3" fillId="0" borderId="3" xfId="2" applyFont="1" applyBorder="1" applyAlignment="1">
      <alignment horizontal="center" vertical="center" wrapText="1"/>
    </xf>
    <xf numFmtId="0" fontId="4" fillId="0" borderId="3" xfId="2" applyFont="1" applyBorder="1" applyAlignment="1">
      <alignment horizontal="center" vertical="center" wrapText="1"/>
    </xf>
    <xf numFmtId="0" fontId="4" fillId="0" borderId="3" xfId="2" applyFont="1" applyBorder="1" applyAlignment="1">
      <alignment vertical="center" wrapText="1"/>
    </xf>
    <xf numFmtId="165" fontId="4" fillId="0" borderId="3" xfId="1" applyNumberFormat="1" applyFont="1" applyBorder="1" applyAlignment="1">
      <alignment vertical="center" wrapText="1"/>
    </xf>
    <xf numFmtId="165" fontId="3" fillId="2" borderId="3" xfId="1" applyNumberFormat="1" applyFont="1" applyFill="1" applyBorder="1" applyAlignment="1">
      <alignment vertical="center"/>
    </xf>
    <xf numFmtId="164" fontId="4" fillId="0" borderId="3" xfId="3" applyFont="1" applyBorder="1" applyAlignment="1">
      <alignment vertical="center" wrapText="1"/>
    </xf>
    <xf numFmtId="164" fontId="4" fillId="0" borderId="0" xfId="3" applyFont="1" applyAlignment="1">
      <alignment vertical="center"/>
    </xf>
    <xf numFmtId="0" fontId="3" fillId="0" borderId="3" xfId="2" applyFont="1" applyBorder="1" applyAlignment="1">
      <alignment vertical="center" wrapText="1"/>
    </xf>
    <xf numFmtId="165" fontId="3" fillId="0" borderId="3" xfId="1" applyNumberFormat="1" applyFont="1" applyBorder="1" applyAlignment="1">
      <alignment vertical="center" wrapText="1"/>
    </xf>
    <xf numFmtId="164" fontId="3" fillId="0" borderId="0" xfId="3" applyFont="1" applyAlignment="1">
      <alignment vertical="center"/>
    </xf>
    <xf numFmtId="0" fontId="4" fillId="0" borderId="3" xfId="2" applyFont="1" applyBorder="1" applyAlignment="1">
      <alignment horizontal="left" vertical="center" wrapText="1"/>
    </xf>
    <xf numFmtId="165" fontId="4" fillId="0" borderId="3" xfId="1" applyNumberFormat="1" applyFont="1" applyBorder="1" applyAlignment="1">
      <alignment horizontal="left" vertical="center" wrapText="1"/>
    </xf>
    <xf numFmtId="164" fontId="3" fillId="0" borderId="0" xfId="1" applyFont="1"/>
    <xf numFmtId="164" fontId="3" fillId="0" borderId="0" xfId="1" applyFont="1" applyBorder="1"/>
    <xf numFmtId="164" fontId="4" fillId="0" borderId="3" xfId="1" applyFont="1" applyBorder="1" applyAlignment="1">
      <alignment vertical="center" wrapText="1"/>
    </xf>
    <xf numFmtId="164" fontId="3" fillId="0" borderId="3" xfId="1" applyFont="1" applyBorder="1" applyAlignment="1">
      <alignment vertical="center" wrapText="1"/>
    </xf>
    <xf numFmtId="164" fontId="4" fillId="0" borderId="0" xfId="1" applyFont="1" applyBorder="1" applyAlignment="1">
      <alignment vertical="top" wrapText="1"/>
    </xf>
    <xf numFmtId="164" fontId="3" fillId="0" borderId="0" xfId="1" applyFont="1" applyAlignment="1">
      <alignment vertical="center"/>
    </xf>
    <xf numFmtId="165" fontId="3" fillId="0" borderId="0" xfId="1" applyNumberFormat="1" applyFont="1"/>
    <xf numFmtId="165" fontId="3" fillId="0" borderId="0" xfId="1" applyNumberFormat="1" applyFont="1" applyBorder="1"/>
    <xf numFmtId="165" fontId="4" fillId="0" borderId="0" xfId="1" applyNumberFormat="1" applyFont="1" applyBorder="1" applyAlignment="1">
      <alignment vertical="top" wrapText="1"/>
    </xf>
    <xf numFmtId="165" fontId="3" fillId="0" borderId="0" xfId="1" applyNumberFormat="1" applyFont="1" applyAlignment="1">
      <alignment vertical="center"/>
    </xf>
    <xf numFmtId="164" fontId="3" fillId="0" borderId="0" xfId="1" applyFont="1" applyAlignment="1"/>
    <xf numFmtId="164" fontId="3" fillId="0" borderId="0" xfId="1" applyFont="1" applyBorder="1" applyAlignment="1">
      <alignment horizontal="right"/>
    </xf>
    <xf numFmtId="0" fontId="9" fillId="0" borderId="0" xfId="2" applyFont="1" applyAlignment="1">
      <alignment horizontal="center" vertical="center" wrapText="1"/>
    </xf>
    <xf numFmtId="0" fontId="9" fillId="0" borderId="0" xfId="2" applyFont="1" applyAlignment="1">
      <alignment horizontal="left" vertical="center" wrapText="1"/>
    </xf>
    <xf numFmtId="164" fontId="8" fillId="0" borderId="0" xfId="1" applyFont="1" applyBorder="1" applyAlignment="1">
      <alignment vertical="center" wrapText="1"/>
    </xf>
    <xf numFmtId="165" fontId="4" fillId="0" borderId="3" xfId="3" applyNumberFormat="1" applyFont="1" applyBorder="1" applyAlignment="1">
      <alignment vertical="center" wrapText="1"/>
    </xf>
    <xf numFmtId="0" fontId="14" fillId="3" borderId="0" xfId="2" applyFont="1" applyFill="1" applyAlignment="1" applyProtection="1">
      <alignment vertical="center"/>
      <protection hidden="1"/>
    </xf>
    <xf numFmtId="0" fontId="14" fillId="3" borderId="0" xfId="2" applyFont="1" applyFill="1" applyAlignment="1" applyProtection="1">
      <alignment vertical="center" wrapText="1"/>
      <protection hidden="1"/>
    </xf>
    <xf numFmtId="0" fontId="8" fillId="3" borderId="0" xfId="2" applyFont="1" applyFill="1" applyAlignment="1" applyProtection="1">
      <alignment vertical="center" wrapText="1"/>
      <protection hidden="1"/>
    </xf>
    <xf numFmtId="0" fontId="15" fillId="3" borderId="0" xfId="2" applyFont="1" applyFill="1" applyAlignment="1" applyProtection="1">
      <alignment vertical="center" wrapText="1"/>
      <protection hidden="1"/>
    </xf>
    <xf numFmtId="0" fontId="16" fillId="3" borderId="0" xfId="2" applyFont="1" applyFill="1" applyAlignment="1" applyProtection="1">
      <alignment vertical="center"/>
      <protection hidden="1"/>
    </xf>
    <xf numFmtId="0" fontId="16" fillId="3" borderId="0" xfId="2" applyFont="1" applyFill="1" applyAlignment="1" applyProtection="1">
      <alignment horizontal="left" vertical="center"/>
      <protection hidden="1"/>
    </xf>
    <xf numFmtId="0" fontId="18" fillId="3" borderId="0" xfId="2" applyFont="1" applyFill="1" applyAlignment="1" applyProtection="1">
      <alignment vertical="center"/>
      <protection hidden="1"/>
    </xf>
    <xf numFmtId="0" fontId="14" fillId="3" borderId="3" xfId="2" applyFont="1" applyFill="1" applyBorder="1" applyAlignment="1" applyProtection="1">
      <alignment horizontal="center" vertical="center"/>
      <protection hidden="1"/>
    </xf>
    <xf numFmtId="0" fontId="14" fillId="3" borderId="0" xfId="2" applyFont="1" applyFill="1" applyAlignment="1" applyProtection="1">
      <alignment horizontal="center" vertical="center"/>
      <protection hidden="1"/>
    </xf>
    <xf numFmtId="0" fontId="8" fillId="3" borderId="0" xfId="2" applyFont="1" applyFill="1" applyAlignment="1" applyProtection="1">
      <alignment vertical="center"/>
      <protection hidden="1"/>
    </xf>
    <xf numFmtId="0" fontId="15" fillId="3" borderId="0" xfId="2" applyFont="1" applyFill="1" applyAlignment="1" applyProtection="1">
      <alignment vertical="center"/>
      <protection hidden="1"/>
    </xf>
    <xf numFmtId="0" fontId="14" fillId="3" borderId="10" xfId="2" applyFont="1" applyFill="1" applyBorder="1" applyAlignment="1" applyProtection="1">
      <alignment vertical="center"/>
      <protection hidden="1"/>
    </xf>
    <xf numFmtId="0" fontId="19" fillId="2" borderId="0" xfId="2" applyFont="1" applyFill="1" applyAlignment="1" applyProtection="1">
      <alignment wrapText="1"/>
      <protection hidden="1"/>
    </xf>
    <xf numFmtId="0" fontId="19" fillId="2" borderId="10" xfId="2" applyFont="1" applyFill="1" applyBorder="1" applyAlignment="1" applyProtection="1">
      <alignment wrapText="1"/>
      <protection hidden="1"/>
    </xf>
    <xf numFmtId="0" fontId="20" fillId="3" borderId="10" xfId="2" applyFont="1" applyFill="1" applyBorder="1" applyAlignment="1" applyProtection="1">
      <alignment vertical="center"/>
      <protection hidden="1"/>
    </xf>
    <xf numFmtId="0" fontId="14" fillId="3" borderId="0" xfId="2" applyFont="1" applyFill="1" applyAlignment="1" applyProtection="1">
      <alignment horizontal="right" vertical="center"/>
      <protection hidden="1"/>
    </xf>
    <xf numFmtId="0" fontId="8" fillId="3" borderId="0" xfId="2" applyFont="1" applyFill="1" applyAlignment="1" applyProtection="1">
      <alignment horizontal="center" vertical="center"/>
      <protection hidden="1"/>
    </xf>
    <xf numFmtId="0" fontId="14" fillId="2" borderId="0" xfId="2" applyFont="1" applyFill="1" applyAlignment="1" applyProtection="1">
      <alignment vertical="center"/>
      <protection hidden="1"/>
    </xf>
    <xf numFmtId="49" fontId="8" fillId="3" borderId="0" xfId="2" applyNumberFormat="1" applyFont="1" applyFill="1" applyAlignment="1" applyProtection="1">
      <alignment horizontal="right" vertical="center"/>
      <protection hidden="1"/>
    </xf>
    <xf numFmtId="0" fontId="21" fillId="3" borderId="0" xfId="2" applyFont="1" applyFill="1" applyAlignment="1" applyProtection="1">
      <alignment vertical="center"/>
      <protection hidden="1"/>
    </xf>
    <xf numFmtId="0" fontId="23" fillId="3" borderId="0" xfId="2" applyFont="1" applyFill="1" applyAlignment="1" applyProtection="1">
      <alignment vertical="center"/>
      <protection hidden="1"/>
    </xf>
    <xf numFmtId="0" fontId="24" fillId="3" borderId="0" xfId="2" applyFont="1" applyFill="1" applyAlignment="1" applyProtection="1">
      <alignment vertical="center"/>
      <protection hidden="1"/>
    </xf>
    <xf numFmtId="0" fontId="25" fillId="0" borderId="0" xfId="0" applyFont="1"/>
    <xf numFmtId="0" fontId="26" fillId="0" borderId="0" xfId="0" applyFont="1"/>
    <xf numFmtId="0" fontId="27" fillId="0" borderId="0" xfId="0" applyFont="1" applyAlignment="1">
      <alignment vertical="top" wrapText="1"/>
    </xf>
    <xf numFmtId="0" fontId="25" fillId="0" borderId="11" xfId="0" applyFont="1" applyBorder="1" applyAlignment="1">
      <alignment horizontal="center" vertical="center" wrapText="1"/>
    </xf>
    <xf numFmtId="167" fontId="27" fillId="0" borderId="11" xfId="0" applyNumberFormat="1" applyFont="1" applyBorder="1" applyAlignment="1">
      <alignment horizontal="left" vertical="center" wrapText="1"/>
    </xf>
    <xf numFmtId="168" fontId="27" fillId="0" borderId="11" xfId="0" applyNumberFormat="1" applyFont="1" applyBorder="1" applyAlignment="1">
      <alignment horizontal="right" vertical="center" wrapText="1"/>
    </xf>
    <xf numFmtId="167" fontId="25" fillId="0" borderId="11" xfId="0" applyNumberFormat="1" applyFont="1" applyBorder="1" applyAlignment="1">
      <alignment horizontal="left" vertical="center" wrapText="1"/>
    </xf>
    <xf numFmtId="0" fontId="27" fillId="0" borderId="0" xfId="0" applyFont="1" applyAlignment="1">
      <alignment horizontal="right" vertical="top" wrapText="1"/>
    </xf>
    <xf numFmtId="4" fontId="27" fillId="0" borderId="11" xfId="0" applyNumberFormat="1" applyFont="1" applyBorder="1" applyAlignment="1">
      <alignment horizontal="right" vertical="center" wrapText="1"/>
    </xf>
    <xf numFmtId="167" fontId="27" fillId="0" borderId="11" xfId="0" applyNumberFormat="1" applyFont="1" applyBorder="1" applyAlignment="1">
      <alignment horizontal="left" wrapText="1"/>
    </xf>
    <xf numFmtId="1" fontId="27" fillId="0" borderId="11" xfId="0" applyNumberFormat="1" applyFont="1" applyBorder="1" applyAlignment="1">
      <alignment horizontal="left" wrapText="1"/>
    </xf>
    <xf numFmtId="167" fontId="7" fillId="0" borderId="11" xfId="0" applyNumberFormat="1" applyFont="1" applyBorder="1" applyAlignment="1">
      <alignment horizontal="left" vertical="center" wrapText="1"/>
    </xf>
    <xf numFmtId="169" fontId="26" fillId="0" borderId="0" xfId="1" applyNumberFormat="1" applyFont="1"/>
    <xf numFmtId="168" fontId="26" fillId="0" borderId="0" xfId="0" applyNumberFormat="1" applyFont="1"/>
    <xf numFmtId="1" fontId="27" fillId="0" borderId="11" xfId="0" applyNumberFormat="1" applyFont="1" applyBorder="1" applyAlignment="1">
      <alignment horizontal="left" vertical="center" wrapText="1"/>
    </xf>
    <xf numFmtId="164" fontId="3" fillId="2" borderId="3" xfId="1" applyFont="1" applyFill="1" applyBorder="1" applyAlignment="1">
      <alignment vertical="center" wrapText="1"/>
    </xf>
    <xf numFmtId="164" fontId="3" fillId="2" borderId="0" xfId="1" applyFont="1" applyFill="1" applyAlignment="1">
      <alignment horizontal="right" vertical="center"/>
    </xf>
    <xf numFmtId="164" fontId="3" fillId="2" borderId="1" xfId="1" applyFont="1" applyFill="1" applyBorder="1" applyAlignment="1">
      <alignment horizontal="right" vertical="center"/>
    </xf>
    <xf numFmtId="164" fontId="3" fillId="2" borderId="0" xfId="1" applyFont="1" applyFill="1" applyBorder="1" applyAlignment="1">
      <alignment horizontal="right" vertical="center"/>
    </xf>
    <xf numFmtId="164" fontId="3" fillId="2" borderId="3" xfId="1" applyFont="1" applyFill="1" applyBorder="1" applyAlignment="1">
      <alignment horizontal="center" vertical="center" wrapText="1"/>
    </xf>
    <xf numFmtId="164" fontId="3" fillId="2" borderId="3" xfId="1" applyFont="1" applyFill="1" applyBorder="1" applyAlignment="1">
      <alignment horizontal="center"/>
    </xf>
    <xf numFmtId="164" fontId="3" fillId="2" borderId="3" xfId="1" applyFont="1" applyFill="1" applyBorder="1" applyAlignment="1">
      <alignment horizontal="center" vertical="center"/>
    </xf>
    <xf numFmtId="164" fontId="3" fillId="2" borderId="3" xfId="1" applyFont="1" applyFill="1" applyBorder="1"/>
    <xf numFmtId="164" fontId="4" fillId="2" borderId="0" xfId="1" applyFont="1" applyFill="1" applyBorder="1" applyAlignment="1">
      <alignment vertical="center" wrapText="1"/>
    </xf>
    <xf numFmtId="164" fontId="3" fillId="2" borderId="1" xfId="1" applyFont="1" applyFill="1" applyBorder="1" applyAlignment="1">
      <alignment vertical="center"/>
    </xf>
    <xf numFmtId="164" fontId="4" fillId="2" borderId="3" xfId="1" applyFont="1" applyFill="1" applyBorder="1" applyAlignment="1">
      <alignment horizontal="left" vertical="center" wrapText="1"/>
    </xf>
    <xf numFmtId="0" fontId="14" fillId="3" borderId="0" xfId="2" applyFont="1" applyFill="1" applyAlignment="1" applyProtection="1">
      <alignment horizontal="right" vertical="center" wrapText="1"/>
      <protection hidden="1"/>
    </xf>
    <xf numFmtId="0" fontId="17" fillId="3" borderId="0" xfId="2" applyFont="1" applyFill="1" applyAlignment="1" applyProtection="1">
      <alignment horizontal="center" vertical="center"/>
      <protection hidden="1"/>
    </xf>
    <xf numFmtId="0" fontId="14" fillId="3" borderId="10" xfId="2" applyFont="1" applyFill="1" applyBorder="1" applyAlignment="1" applyProtection="1">
      <alignment horizontal="left" vertical="center"/>
      <protection hidden="1"/>
    </xf>
    <xf numFmtId="0" fontId="14" fillId="3" borderId="10" xfId="2" applyFont="1" applyFill="1" applyBorder="1" applyAlignment="1" applyProtection="1">
      <alignment horizontal="center" vertical="center"/>
      <protection hidden="1"/>
    </xf>
    <xf numFmtId="0" fontId="8" fillId="3" borderId="0" xfId="2" applyFont="1" applyFill="1" applyAlignment="1" applyProtection="1">
      <alignment horizontal="center" vertical="center"/>
      <protection hidden="1"/>
    </xf>
    <xf numFmtId="0" fontId="8" fillId="3" borderId="0" xfId="2" applyFont="1" applyFill="1" applyAlignment="1" applyProtection="1">
      <alignment horizontal="justify" vertical="center" wrapText="1" shrinkToFit="1"/>
      <protection hidden="1"/>
    </xf>
    <xf numFmtId="0" fontId="22" fillId="4" borderId="0" xfId="2" applyFont="1" applyFill="1" applyAlignment="1" applyProtection="1">
      <alignment horizontal="center" vertical="center"/>
      <protection hidden="1"/>
    </xf>
    <xf numFmtId="0" fontId="14" fillId="3" borderId="0" xfId="2" applyFont="1" applyFill="1" applyAlignment="1" applyProtection="1">
      <alignment horizontal="center" vertical="center"/>
      <protection hidden="1"/>
    </xf>
    <xf numFmtId="0" fontId="23" fillId="3" borderId="0" xfId="2" applyFont="1" applyFill="1" applyAlignment="1" applyProtection="1">
      <alignment horizontal="center" vertical="center"/>
      <protection hidden="1"/>
    </xf>
    <xf numFmtId="0" fontId="8" fillId="3" borderId="0" xfId="2" applyFont="1" applyFill="1" applyAlignment="1" applyProtection="1">
      <alignment horizontal="left" vertical="center"/>
      <protection hidden="1"/>
    </xf>
    <xf numFmtId="0" fontId="16" fillId="3" borderId="4" xfId="2" applyFont="1" applyFill="1" applyBorder="1" applyAlignment="1" applyProtection="1">
      <alignment horizontal="center" vertical="center" wrapText="1"/>
      <protection hidden="1"/>
    </xf>
    <xf numFmtId="0" fontId="16" fillId="3" borderId="8" xfId="2" applyFont="1" applyFill="1" applyBorder="1" applyAlignment="1" applyProtection="1">
      <alignment horizontal="center" vertical="center" wrapText="1"/>
      <protection hidden="1"/>
    </xf>
    <xf numFmtId="0" fontId="16" fillId="3" borderId="9" xfId="2" applyFont="1" applyFill="1" applyBorder="1" applyAlignment="1" applyProtection="1">
      <alignment horizontal="center" vertical="center" wrapText="1"/>
      <protection hidden="1"/>
    </xf>
    <xf numFmtId="0" fontId="16" fillId="3" borderId="4" xfId="2" applyFont="1" applyFill="1" applyBorder="1" applyAlignment="1" applyProtection="1">
      <alignment horizontal="center" vertical="center"/>
      <protection hidden="1"/>
    </xf>
    <xf numFmtId="0" fontId="16" fillId="3" borderId="9" xfId="2" applyFont="1" applyFill="1" applyBorder="1" applyAlignment="1" applyProtection="1">
      <alignment horizontal="center" vertical="center"/>
      <protection hidden="1"/>
    </xf>
    <xf numFmtId="0" fontId="16" fillId="3" borderId="8" xfId="2" applyFont="1" applyFill="1" applyBorder="1" applyAlignment="1" applyProtection="1">
      <alignment horizontal="center" vertical="center"/>
      <protection hidden="1"/>
    </xf>
    <xf numFmtId="0" fontId="8" fillId="3" borderId="0" xfId="2" applyFont="1" applyFill="1" applyAlignment="1">
      <alignment horizontal="left"/>
    </xf>
    <xf numFmtId="0" fontId="14" fillId="3" borderId="4" xfId="2" applyFont="1" applyFill="1" applyBorder="1" applyAlignment="1" applyProtection="1">
      <alignment vertical="center"/>
      <protection hidden="1"/>
    </xf>
    <xf numFmtId="0" fontId="14" fillId="3" borderId="8" xfId="2" applyFont="1" applyFill="1" applyBorder="1" applyAlignment="1" applyProtection="1">
      <alignment vertical="center"/>
      <protection hidden="1"/>
    </xf>
    <xf numFmtId="0" fontId="14" fillId="3" borderId="9" xfId="2" applyFont="1" applyFill="1" applyBorder="1" applyAlignment="1" applyProtection="1">
      <alignment vertical="center"/>
      <protection hidden="1"/>
    </xf>
    <xf numFmtId="0" fontId="14" fillId="3" borderId="4" xfId="2" applyFont="1" applyFill="1" applyBorder="1" applyAlignment="1" applyProtection="1">
      <alignment horizontal="center" vertical="center"/>
      <protection hidden="1"/>
    </xf>
    <xf numFmtId="0" fontId="14" fillId="3" borderId="8" xfId="2" applyFont="1" applyFill="1" applyBorder="1" applyAlignment="1" applyProtection="1">
      <alignment horizontal="center" vertical="center"/>
      <protection hidden="1"/>
    </xf>
    <xf numFmtId="0" fontId="14" fillId="3" borderId="9" xfId="2" applyFont="1" applyFill="1" applyBorder="1" applyAlignment="1" applyProtection="1">
      <alignment horizontal="center" vertical="center"/>
      <protection hidden="1"/>
    </xf>
    <xf numFmtId="0" fontId="3" fillId="2" borderId="0" xfId="2" applyFont="1" applyFill="1" applyAlignment="1">
      <alignment horizontal="center" vertical="center"/>
    </xf>
    <xf numFmtId="0" fontId="2" fillId="2" borderId="0" xfId="2" applyFont="1" applyFill="1" applyAlignment="1">
      <alignment horizontal="center" vertical="center"/>
    </xf>
    <xf numFmtId="0" fontId="4" fillId="2" borderId="3" xfId="2" applyFont="1" applyFill="1" applyBorder="1" applyAlignment="1">
      <alignment horizontal="center" vertical="center" wrapText="1"/>
    </xf>
    <xf numFmtId="165" fontId="3" fillId="2" borderId="3" xfId="3" applyNumberFormat="1" applyFont="1" applyFill="1" applyBorder="1" applyAlignment="1">
      <alignment horizontal="center" vertical="center" wrapText="1"/>
    </xf>
    <xf numFmtId="0" fontId="7" fillId="0" borderId="0" xfId="2" applyFont="1" applyAlignment="1">
      <alignment horizontal="center" vertical="center"/>
    </xf>
    <xf numFmtId="0" fontId="9" fillId="0" borderId="0" xfId="2" applyFont="1" applyAlignment="1">
      <alignment horizontal="center" vertical="center"/>
    </xf>
    <xf numFmtId="0" fontId="8" fillId="0" borderId="2" xfId="2" applyFont="1" applyBorder="1" applyAlignment="1">
      <alignment horizontal="center" vertical="center"/>
    </xf>
    <xf numFmtId="0" fontId="8" fillId="0" borderId="0" xfId="2" applyFont="1" applyAlignment="1">
      <alignment horizontal="center" vertical="center"/>
    </xf>
    <xf numFmtId="0" fontId="3" fillId="0" borderId="0" xfId="2" applyFont="1" applyAlignment="1">
      <alignment horizontal="center" vertical="center"/>
    </xf>
    <xf numFmtId="164" fontId="3" fillId="0" borderId="3" xfId="3" applyFont="1" applyBorder="1" applyAlignment="1">
      <alignment horizontal="center" vertical="center" wrapText="1"/>
    </xf>
    <xf numFmtId="0" fontId="2" fillId="0" borderId="0" xfId="2" applyFont="1" applyAlignment="1">
      <alignment horizontal="center"/>
    </xf>
    <xf numFmtId="0" fontId="3" fillId="0" borderId="3" xfId="2" applyFont="1" applyBorder="1" applyAlignment="1">
      <alignment horizontal="center" vertical="center" wrapText="1"/>
    </xf>
    <xf numFmtId="165" fontId="3" fillId="0" borderId="3" xfId="1" applyNumberFormat="1" applyFont="1" applyBorder="1" applyAlignment="1">
      <alignment horizontal="center" vertical="center" wrapText="1"/>
    </xf>
    <xf numFmtId="164" fontId="3" fillId="0" borderId="3" xfId="1" applyFont="1" applyBorder="1" applyAlignment="1">
      <alignment horizontal="center" vertical="center" wrapText="1"/>
    </xf>
    <xf numFmtId="164" fontId="4" fillId="0" borderId="3" xfId="1" applyFont="1" applyBorder="1" applyAlignment="1">
      <alignment horizontal="center" vertical="center" wrapText="1"/>
    </xf>
    <xf numFmtId="0" fontId="12" fillId="0" borderId="0" xfId="6" applyFont="1" applyAlignment="1">
      <alignment horizontal="center" vertical="center"/>
    </xf>
    <xf numFmtId="0" fontId="2" fillId="2" borderId="0" xfId="2" applyFont="1" applyFill="1" applyAlignment="1">
      <alignment horizontal="center"/>
    </xf>
    <xf numFmtId="0" fontId="26" fillId="0" borderId="0" xfId="0" applyFont="1"/>
    <xf numFmtId="0" fontId="27" fillId="0" borderId="0" xfId="0" applyFont="1" applyAlignment="1">
      <alignment horizontal="center" vertical="top" wrapText="1"/>
    </xf>
    <xf numFmtId="170" fontId="8" fillId="0" borderId="0" xfId="2" applyNumberFormat="1" applyFont="1" applyAlignment="1">
      <alignment vertical="center"/>
    </xf>
  </cellXfs>
  <cellStyles count="8">
    <cellStyle name="Comma" xfId="1" builtinId="3"/>
    <cellStyle name="Comma 13 3" xfId="7" xr:uid="{C7065F6B-6B74-4740-8616-2AECCA096AB3}"/>
    <cellStyle name="Comma 18" xfId="5" xr:uid="{D2498043-1B49-4030-B0B1-1DB46672E10C}"/>
    <cellStyle name="Comma 2" xfId="3" xr:uid="{AB815221-DB43-4984-9BD8-5B1CEB9BB34B}"/>
    <cellStyle name="Comma 3" xfId="4" xr:uid="{DEF512D7-CCE1-44D0-8921-C23D61C6D328}"/>
    <cellStyle name="Normal" xfId="0" builtinId="0"/>
    <cellStyle name="Normal 2" xfId="2" xr:uid="{36D421DF-7676-44DF-8D43-9FB6A8821D8F}"/>
    <cellStyle name="Normal 3" xfId="6" xr:uid="{57E59433-E1E5-4EB4-B856-4060676FB2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38101</xdr:colOff>
      <xdr:row>65</xdr:row>
      <xdr:rowOff>165100</xdr:rowOff>
    </xdr:from>
    <xdr:to>
      <xdr:col>9</xdr:col>
      <xdr:colOff>520701</xdr:colOff>
      <xdr:row>83</xdr:row>
      <xdr:rowOff>85726</xdr:rowOff>
    </xdr:to>
    <xdr:sp macro="" textlink="">
      <xdr:nvSpPr>
        <xdr:cNvPr id="2" name="Text Box 1">
          <a:extLst>
            <a:ext uri="{FF2B5EF4-FFF2-40B4-BE49-F238E27FC236}">
              <a16:creationId xmlns:a16="http://schemas.microsoft.com/office/drawing/2014/main" id="{FF5E037C-36C9-4D89-82E0-BC255DE0F837}"/>
            </a:ext>
          </a:extLst>
        </xdr:cNvPr>
        <xdr:cNvSpPr txBox="1">
          <a:spLocks noChangeArrowheads="1"/>
        </xdr:cNvSpPr>
      </xdr:nvSpPr>
      <xdr:spPr bwMode="auto">
        <a:xfrm>
          <a:off x="38101" y="12522200"/>
          <a:ext cx="5753100" cy="3121026"/>
        </a:xfrm>
        <a:prstGeom prst="rect">
          <a:avLst/>
        </a:prstGeom>
        <a:noFill/>
        <a:ln w="9525">
          <a:noFill/>
          <a:miter lim="800000"/>
          <a:headEnd/>
          <a:tailEnd/>
        </a:ln>
      </xdr:spPr>
      <xdr:txBody>
        <a:bodyPr vertOverflow="clip" wrap="square" lIns="27432" tIns="22860" rIns="0" bIns="0" anchor="t" upright="1"/>
        <a:lstStyle/>
        <a:p>
          <a:r>
            <a:rPr lang="mn-MN" sz="1100" b="0" i="0" strike="noStrike" baseline="0">
              <a:solidFill>
                <a:srgbClr val="000000"/>
              </a:solidFill>
              <a:latin typeface="Times New Roman" panose="02020603050405020304" pitchFamily="18" charset="0"/>
              <a:cs typeface="Times New Roman" panose="02020603050405020304" pitchFamily="18" charset="0"/>
            </a:rPr>
            <a:t>Захирал Доржпүрэв овогтой Дуламсүрэн ерөнхий нягтлан бодогч</a:t>
          </a:r>
          <a:r>
            <a:rPr lang="en-US" sz="1100" b="0" i="0" strike="noStrike" baseline="0">
              <a:solidFill>
                <a:srgbClr val="000000"/>
              </a:solidFill>
              <a:latin typeface="Times New Roman" panose="02020603050405020304" pitchFamily="18" charset="0"/>
              <a:cs typeface="Times New Roman" panose="02020603050405020304" pitchFamily="18" charset="0"/>
            </a:rPr>
            <a:t> </a:t>
          </a:r>
          <a:r>
            <a:rPr lang="mn-MN" sz="1100" b="0" i="0" strike="noStrike" baseline="0">
              <a:solidFill>
                <a:srgbClr val="000000"/>
              </a:solidFill>
              <a:latin typeface="Times New Roman" panose="02020603050405020304" pitchFamily="18" charset="0"/>
              <a:cs typeface="Times New Roman" panose="02020603050405020304" pitchFamily="18" charset="0"/>
            </a:rPr>
            <a:t>Бямбабаатар овогтой Сарангарав бид </a:t>
          </a:r>
          <a:r>
            <a:rPr lang="az-Cyrl-AZ" sz="1100" b="0" i="0" strike="noStrike">
              <a:solidFill>
                <a:srgbClr val="000000"/>
              </a:solidFill>
              <a:latin typeface="Times New Roman" panose="02020603050405020304" pitchFamily="18" charset="0"/>
              <a:cs typeface="Times New Roman" panose="02020603050405020304" pitchFamily="18" charset="0"/>
            </a:rPr>
            <a:t>манай </a:t>
          </a:r>
          <a:r>
            <a:rPr lang="mn-MN" sz="1100" b="0" i="0" strike="noStrike">
              <a:solidFill>
                <a:srgbClr val="000000"/>
              </a:solidFill>
              <a:latin typeface="Times New Roman" panose="02020603050405020304" pitchFamily="18" charset="0"/>
              <a:cs typeface="Times New Roman" panose="02020603050405020304" pitchFamily="18" charset="0"/>
            </a:rPr>
            <a:t>аж ахуйн</a:t>
          </a:r>
          <a:r>
            <a:rPr lang="mn-MN" sz="1100" b="0" i="0" strike="noStrike" baseline="0">
              <a:solidFill>
                <a:srgbClr val="000000"/>
              </a:solidFill>
              <a:latin typeface="Times New Roman" panose="02020603050405020304" pitchFamily="18" charset="0"/>
              <a:cs typeface="Times New Roman" panose="02020603050405020304" pitchFamily="18" charset="0"/>
            </a:rPr>
            <a:t> нэгжийн </a:t>
          </a:r>
          <a:r>
            <a:rPr lang="mn-MN" sz="1100" b="0" i="0" strike="noStrike">
              <a:solidFill>
                <a:srgbClr val="000000"/>
              </a:solidFill>
              <a:latin typeface="Times New Roman" panose="02020603050405020304" pitchFamily="18" charset="0"/>
              <a:cs typeface="Times New Roman" panose="02020603050405020304" pitchFamily="18" charset="0"/>
            </a:rPr>
            <a:t>20</a:t>
          </a:r>
          <a:r>
            <a:rPr lang="en-US" sz="1100" b="0" i="0" strike="noStrike">
              <a:solidFill>
                <a:srgbClr val="000000"/>
              </a:solidFill>
              <a:latin typeface="Times New Roman" panose="02020603050405020304" pitchFamily="18" charset="0"/>
              <a:cs typeface="Times New Roman" panose="02020603050405020304" pitchFamily="18" charset="0"/>
            </a:rPr>
            <a:t>2</a:t>
          </a:r>
          <a:r>
            <a:rPr lang="mn-MN" sz="1100" b="0" i="0" strike="noStrike">
              <a:solidFill>
                <a:srgbClr val="000000"/>
              </a:solidFill>
              <a:latin typeface="Times New Roman" panose="02020603050405020304" pitchFamily="18" charset="0"/>
              <a:cs typeface="Times New Roman" panose="02020603050405020304" pitchFamily="18" charset="0"/>
            </a:rPr>
            <a:t>2</a:t>
          </a:r>
          <a:r>
            <a:rPr lang="mn-MN" sz="1100" b="0" i="0" strike="noStrike" baseline="0">
              <a:solidFill>
                <a:srgbClr val="000000"/>
              </a:solidFill>
              <a:latin typeface="Times New Roman" panose="02020603050405020304" pitchFamily="18" charset="0"/>
              <a:cs typeface="Times New Roman" panose="02020603050405020304" pitchFamily="18" charset="0"/>
            </a:rPr>
            <a:t> </a:t>
          </a:r>
          <a:r>
            <a:rPr lang="az-Cyrl-AZ" sz="1100" b="0" i="0" strike="noStrike">
              <a:solidFill>
                <a:srgbClr val="000000"/>
              </a:solidFill>
              <a:latin typeface="Times New Roman" panose="02020603050405020304" pitchFamily="18" charset="0"/>
              <a:cs typeface="Times New Roman" panose="02020603050405020304" pitchFamily="18" charset="0"/>
            </a:rPr>
            <a:t>оны</a:t>
          </a:r>
          <a:r>
            <a:rPr lang="en-US" sz="1100" b="0" i="0" strike="noStrike" baseline="0">
              <a:solidFill>
                <a:srgbClr val="000000"/>
              </a:solidFill>
              <a:latin typeface="Times New Roman" panose="02020603050405020304" pitchFamily="18" charset="0"/>
              <a:cs typeface="Times New Roman" panose="02020603050405020304" pitchFamily="18" charset="0"/>
            </a:rPr>
            <a:t> </a:t>
          </a:r>
          <a:r>
            <a:rPr lang="mn-MN" sz="1100" b="0" i="0" strike="noStrike" baseline="0">
              <a:solidFill>
                <a:srgbClr val="000000"/>
              </a:solidFill>
              <a:latin typeface="Times New Roman" panose="02020603050405020304" pitchFamily="18" charset="0"/>
              <a:cs typeface="Times New Roman" panose="02020603050405020304" pitchFamily="18" charset="0"/>
            </a:rPr>
            <a:t>09 сарын 30</a:t>
          </a:r>
          <a:r>
            <a:rPr lang="az-Cyrl-AZ" sz="1100" b="0" i="0" strike="noStrike">
              <a:solidFill>
                <a:srgbClr val="000000"/>
              </a:solidFill>
              <a:latin typeface="Times New Roman" panose="02020603050405020304" pitchFamily="18" charset="0"/>
              <a:cs typeface="Times New Roman" panose="02020603050405020304" pitchFamily="18" charset="0"/>
            </a:rPr>
            <a:t>-н</a:t>
          </a:r>
          <a:r>
            <a:rPr lang="mn-MN" sz="1100" b="0" i="0" strike="noStrike">
              <a:solidFill>
                <a:srgbClr val="000000"/>
              </a:solidFill>
              <a:latin typeface="Times New Roman" panose="02020603050405020304" pitchFamily="18" charset="0"/>
              <a:cs typeface="Times New Roman" panose="02020603050405020304" pitchFamily="18" charset="0"/>
            </a:rPr>
            <a:t>ий</a:t>
          </a:r>
          <a:r>
            <a:rPr lang="en-US" sz="1100" b="0" i="0" strike="noStrike">
              <a:solidFill>
                <a:srgbClr val="000000"/>
              </a:solidFill>
              <a:latin typeface="Times New Roman" panose="02020603050405020304" pitchFamily="18" charset="0"/>
              <a:cs typeface="Times New Roman" panose="02020603050405020304" pitchFamily="18" charset="0"/>
            </a:rPr>
            <a:t> </a:t>
          </a:r>
          <a:r>
            <a:rPr lang="en-US" sz="1100">
              <a:effectLst/>
              <a:latin typeface="Times New Roman" panose="02020603050405020304" pitchFamily="18" charset="0"/>
              <a:ea typeface="+mn-ea"/>
              <a:cs typeface="Times New Roman" panose="02020603050405020304" pitchFamily="18" charset="0"/>
            </a:rPr>
            <a:t>өдрөөр тасалбар болгон гаргасан тайланд тайлант хугацааны үйл ажиллагаа</a:t>
          </a:r>
          <a:r>
            <a:rPr lang="mn-MN" sz="1100">
              <a:effectLst/>
              <a:latin typeface="Times New Roman" panose="02020603050405020304" pitchFamily="18" charset="0"/>
              <a:ea typeface="+mn-ea"/>
              <a:cs typeface="Times New Roman" panose="02020603050405020304" pitchFamily="18" charset="0"/>
            </a:rPr>
            <a:t>ны үр дүн</a:t>
          </a:r>
          <a:r>
            <a:rPr lang="en-US" sz="1100">
              <a:effectLst/>
              <a:latin typeface="Times New Roman" panose="02020603050405020304" pitchFamily="18" charset="0"/>
              <a:ea typeface="+mn-ea"/>
              <a:cs typeface="Times New Roman" panose="02020603050405020304" pitchFamily="18" charset="0"/>
            </a:rPr>
            <a:t>, санхүүгийн байдлыг “Нягтлан бодох бүртгэлийн тухай” хуулийн 18.1 дэх заалтын дагуу үнэн зөв, бүрэн тусгасан болохыг баталж байна. Үүнд:</a:t>
          </a:r>
        </a:p>
        <a:p>
          <a:pPr lvl="0"/>
          <a:r>
            <a:rPr lang="mn-MN" sz="1100">
              <a:effectLst/>
              <a:latin typeface="Times New Roman" panose="02020603050405020304" pitchFamily="18" charset="0"/>
              <a:ea typeface="+mn-ea"/>
              <a:cs typeface="Times New Roman" panose="02020603050405020304" pitchFamily="18" charset="0"/>
            </a:rPr>
            <a:t>1. </a:t>
          </a:r>
          <a:r>
            <a:rPr lang="en-AU" sz="1100">
              <a:effectLst/>
              <a:latin typeface="Times New Roman" panose="02020603050405020304" pitchFamily="18" charset="0"/>
              <a:ea typeface="+mn-ea"/>
              <a:cs typeface="Times New Roman" panose="02020603050405020304" pitchFamily="18" charset="0"/>
            </a:rPr>
            <a:t>Бүх ажил гүйлгээ бодитоор гарсан бөгөөд холбогдох анхан шатны баримтыг үндэслэн нягтлан бодох бүртгэл, санхүүгийн тайланд үнэ</a:t>
          </a:r>
          <a:r>
            <a:rPr lang="mn-MN" sz="1100">
              <a:effectLst/>
              <a:latin typeface="Times New Roman" panose="02020603050405020304" pitchFamily="18" charset="0"/>
              <a:ea typeface="+mn-ea"/>
              <a:cs typeface="Times New Roman" panose="02020603050405020304" pitchFamily="18" charset="0"/>
            </a:rPr>
            <a:t>н</a:t>
          </a:r>
          <a:r>
            <a:rPr lang="en-AU" sz="1100">
              <a:effectLst/>
              <a:latin typeface="Times New Roman" panose="02020603050405020304" pitchFamily="18" charset="0"/>
              <a:ea typeface="+mn-ea"/>
              <a:cs typeface="Times New Roman" panose="02020603050405020304" pitchFamily="18" charset="0"/>
            </a:rPr>
            <a:t> зөв тусгасан</a:t>
          </a:r>
          <a:endParaRPr lang="en-US" sz="1100">
            <a:effectLst/>
            <a:latin typeface="Times New Roman" panose="02020603050405020304" pitchFamily="18" charset="0"/>
            <a:ea typeface="+mn-ea"/>
            <a:cs typeface="Times New Roman" panose="02020603050405020304" pitchFamily="18" charset="0"/>
          </a:endParaRPr>
        </a:p>
        <a:p>
          <a:pPr lvl="0"/>
          <a:r>
            <a:rPr lang="mn-MN" sz="1100">
              <a:effectLst/>
              <a:latin typeface="Times New Roman" panose="02020603050405020304" pitchFamily="18" charset="0"/>
              <a:ea typeface="+mn-ea"/>
              <a:cs typeface="Times New Roman" panose="02020603050405020304" pitchFamily="18" charset="0"/>
            </a:rPr>
            <a:t>2. </a:t>
          </a:r>
          <a:r>
            <a:rPr lang="en-US" sz="1100">
              <a:effectLst/>
              <a:latin typeface="Times New Roman" panose="02020603050405020304" pitchFamily="18" charset="0"/>
              <a:ea typeface="+mn-ea"/>
              <a:cs typeface="Times New Roman" panose="02020603050405020304" pitchFamily="18" charset="0"/>
            </a:rPr>
            <a:t>Санхүүгийн тайланд тусгагдсан бүх тооцоолол үнэн зөв хийгдсэн</a:t>
          </a:r>
        </a:p>
        <a:p>
          <a:pPr lvl="0"/>
          <a:r>
            <a:rPr lang="mn-MN" sz="1100">
              <a:effectLst/>
              <a:latin typeface="Times New Roman" panose="02020603050405020304" pitchFamily="18" charset="0"/>
              <a:ea typeface="+mn-ea"/>
              <a:cs typeface="Times New Roman" panose="02020603050405020304" pitchFamily="18" charset="0"/>
            </a:rPr>
            <a:t>3. Аж ахуйн нэгжийн үйл ажиллагааны эдийн засаг, санхүүгийн бүхий л үйл явцыг иж бүрэн хамарсан</a:t>
          </a:r>
          <a:endParaRPr lang="en-US" sz="1100">
            <a:effectLst/>
            <a:latin typeface="Times New Roman" panose="02020603050405020304" pitchFamily="18" charset="0"/>
            <a:ea typeface="+mn-ea"/>
            <a:cs typeface="Times New Roman" panose="02020603050405020304" pitchFamily="18" charset="0"/>
          </a:endParaRPr>
        </a:p>
        <a:p>
          <a:pPr lvl="0"/>
          <a:r>
            <a:rPr lang="mn-MN" sz="1100">
              <a:effectLst/>
              <a:latin typeface="Times New Roman" panose="02020603050405020304" pitchFamily="18" charset="0"/>
              <a:ea typeface="+mn-ea"/>
              <a:cs typeface="Times New Roman" panose="02020603050405020304" pitchFamily="18" charset="0"/>
            </a:rPr>
            <a:t>4.</a:t>
          </a:r>
          <a:r>
            <a:rPr lang="mn-MN" sz="1100" baseline="0">
              <a:effectLst/>
              <a:latin typeface="Times New Roman" panose="02020603050405020304" pitchFamily="18" charset="0"/>
              <a:ea typeface="+mn-ea"/>
              <a:cs typeface="Times New Roman" panose="02020603050405020304" pitchFamily="18" charset="0"/>
            </a:rPr>
            <a:t> </a:t>
          </a:r>
          <a:r>
            <a:rPr lang="mn-MN" sz="1100">
              <a:effectLst/>
              <a:latin typeface="Times New Roman" panose="02020603050405020304" pitchFamily="18" charset="0"/>
              <a:ea typeface="+mn-ea"/>
              <a:cs typeface="Times New Roman" panose="02020603050405020304" pitchFamily="18" charset="0"/>
            </a:rPr>
            <a:t>Тайлант үеийн үр дүнд өмнөх оны ажил гүйлгээнээс шилжин тусгагдаагүй, мөн тайлант оны ажил гүйлгээнээс орхигдсон зүйл байхгүй</a:t>
          </a:r>
          <a:endParaRPr lang="en-US" sz="1100">
            <a:effectLst/>
            <a:latin typeface="Times New Roman" panose="02020603050405020304" pitchFamily="18" charset="0"/>
            <a:ea typeface="+mn-ea"/>
            <a:cs typeface="Times New Roman" panose="02020603050405020304" pitchFamily="18" charset="0"/>
          </a:endParaRPr>
        </a:p>
        <a:p>
          <a:pPr lvl="0"/>
          <a:r>
            <a:rPr lang="mn-MN" sz="1100">
              <a:effectLst/>
              <a:latin typeface="Times New Roman" panose="02020603050405020304" pitchFamily="18" charset="0"/>
              <a:ea typeface="+mn-ea"/>
              <a:cs typeface="Times New Roman" panose="02020603050405020304" pitchFamily="18" charset="0"/>
            </a:rPr>
            <a:t>5.Бүх хөрөнгө, авлага, өр төлбөр, орлого, зардлыг холбогдох Санхүүгийн тайлагналын олон улсын стандартын дагуу үнэн зөв тусгасан</a:t>
          </a:r>
          <a:endParaRPr lang="en-US" sz="1100">
            <a:effectLst/>
            <a:latin typeface="Times New Roman" panose="02020603050405020304" pitchFamily="18" charset="0"/>
            <a:ea typeface="+mn-ea"/>
            <a:cs typeface="Times New Roman" panose="02020603050405020304" pitchFamily="18" charset="0"/>
          </a:endParaRPr>
        </a:p>
        <a:p>
          <a:pPr lvl="0"/>
          <a:r>
            <a:rPr lang="mn-MN" sz="1100">
              <a:effectLst/>
              <a:latin typeface="Times New Roman" panose="02020603050405020304" pitchFamily="18" charset="0"/>
              <a:ea typeface="+mn-ea"/>
              <a:cs typeface="Times New Roman" panose="02020603050405020304" pitchFamily="18" charset="0"/>
            </a:rPr>
            <a:t>6. Энэ тайланд тусгагдсан бүхий л зүйл манай байгууллагын албан ёсны өмчлөлд байдаг бөгөөд орхигдсон зүйл үгүй болно.</a:t>
          </a:r>
          <a:endParaRPr lang="en-US" sz="1100">
            <a:effectLst/>
            <a:latin typeface="Times New Roman" panose="02020603050405020304" pitchFamily="18" charset="0"/>
            <a:ea typeface="+mn-ea"/>
            <a:cs typeface="Times New Roman" panose="02020603050405020304" pitchFamily="18" charset="0"/>
          </a:endParaRPr>
        </a:p>
        <a:p>
          <a:pPr algn="l" rtl="1">
            <a:defRPr sz="1000"/>
          </a:pPr>
          <a:endParaRPr lang="az-Cyrl-AZ" sz="1100" b="0" i="0" strike="noStrike">
            <a:solidFill>
              <a:srgbClr val="000000"/>
            </a:solidFill>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BA8A-67C9-4DC2-B8EC-1C1D2CC87742}">
  <sheetPr codeName="Sheet1"/>
  <dimension ref="A1:AA78"/>
  <sheetViews>
    <sheetView view="pageBreakPreview" topLeftCell="A28" zoomScale="110" zoomScaleNormal="100" zoomScaleSheetLayoutView="110" zoomScalePageLayoutView="90" workbookViewId="0">
      <selection activeCell="W23" sqref="W23"/>
    </sheetView>
  </sheetViews>
  <sheetFormatPr defaultColWidth="0" defaultRowHeight="12.75" customHeight="1" zeroHeight="1"/>
  <cols>
    <col min="1" max="1" width="5.42578125" style="109" customWidth="1"/>
    <col min="2" max="2" width="8.140625" style="109" customWidth="1"/>
    <col min="3" max="3" width="3.85546875" style="109" customWidth="1"/>
    <col min="4" max="10" width="3.140625" style="109" customWidth="1"/>
    <col min="11" max="11" width="11.7109375" style="109" customWidth="1"/>
    <col min="12" max="12" width="8.28515625" style="109" customWidth="1"/>
    <col min="13" max="13" width="6.140625" style="109" customWidth="1"/>
    <col min="14" max="14" width="5.42578125" style="109" customWidth="1"/>
    <col min="15" max="15" width="8.42578125" style="109" customWidth="1"/>
    <col min="16" max="16" width="4.28515625" style="109" customWidth="1"/>
    <col min="17" max="17" width="2.5703125" style="109" customWidth="1"/>
    <col min="18" max="25" width="9.140625" style="118" customWidth="1"/>
    <col min="26" max="26" width="11.7109375" style="118" customWidth="1"/>
    <col min="27" max="27" width="6" style="109" hidden="1" customWidth="1"/>
    <col min="28" max="16384" width="0" style="109" hidden="1"/>
  </cols>
  <sheetData>
    <row r="1" spans="1:27" s="110" customFormat="1" ht="14.25" customHeight="1">
      <c r="A1" s="109" t="s">
        <v>218</v>
      </c>
      <c r="B1" s="109"/>
      <c r="C1" s="109"/>
      <c r="D1" s="109"/>
      <c r="E1" s="109"/>
      <c r="F1" s="109"/>
      <c r="G1" s="109"/>
      <c r="H1" s="109"/>
      <c r="I1" s="109"/>
      <c r="J1" s="109"/>
      <c r="M1" s="157" t="s">
        <v>219</v>
      </c>
      <c r="N1" s="157"/>
      <c r="O1" s="157"/>
      <c r="P1" s="157"/>
      <c r="R1" s="111"/>
      <c r="S1" s="111"/>
      <c r="T1" s="111"/>
      <c r="U1" s="111"/>
      <c r="V1" s="111"/>
      <c r="W1" s="111"/>
      <c r="X1" s="111"/>
      <c r="Y1" s="111"/>
      <c r="Z1" s="111"/>
      <c r="AA1" s="112"/>
    </row>
    <row r="2" spans="1:27" s="110" customFormat="1" ht="14.25" customHeight="1">
      <c r="H2" s="109"/>
      <c r="I2" s="109"/>
      <c r="J2" s="109"/>
      <c r="M2" s="157"/>
      <c r="N2" s="157"/>
      <c r="O2" s="157"/>
      <c r="P2" s="157"/>
      <c r="R2" s="111"/>
      <c r="S2" s="111"/>
      <c r="T2" s="111"/>
      <c r="U2" s="111"/>
      <c r="V2" s="111"/>
      <c r="W2" s="111"/>
      <c r="X2" s="111"/>
      <c r="Y2" s="111"/>
      <c r="Z2" s="111"/>
      <c r="AA2" s="112"/>
    </row>
    <row r="3" spans="1:27" s="110" customFormat="1" ht="14.25" customHeight="1">
      <c r="A3" s="109"/>
      <c r="B3" s="109"/>
      <c r="C3" s="109"/>
      <c r="D3" s="109"/>
      <c r="E3" s="109"/>
      <c r="F3" s="109"/>
      <c r="G3" s="113"/>
      <c r="H3" s="109"/>
      <c r="I3" s="109"/>
      <c r="J3" s="109"/>
      <c r="M3" s="157"/>
      <c r="N3" s="157"/>
      <c r="O3" s="157"/>
      <c r="P3" s="157"/>
      <c r="R3" s="158" t="s">
        <v>577</v>
      </c>
      <c r="S3" s="158"/>
      <c r="T3" s="158"/>
      <c r="U3" s="158"/>
      <c r="V3" s="158"/>
      <c r="W3" s="158"/>
      <c r="X3" s="158"/>
      <c r="Y3" s="158"/>
      <c r="Z3" s="158"/>
      <c r="AA3" s="158"/>
    </row>
    <row r="4" spans="1:27" s="110" customFormat="1" ht="14.25" customHeight="1">
      <c r="A4" s="109"/>
      <c r="B4" s="109"/>
      <c r="C4" s="109"/>
      <c r="D4" s="109"/>
      <c r="E4" s="109"/>
      <c r="F4" s="109"/>
      <c r="G4" s="114"/>
      <c r="H4" s="109"/>
      <c r="I4" s="109"/>
      <c r="J4" s="109"/>
      <c r="R4" s="158" t="s">
        <v>584</v>
      </c>
      <c r="S4" s="158"/>
      <c r="T4" s="158"/>
      <c r="U4" s="158"/>
      <c r="V4" s="158"/>
      <c r="W4" s="158"/>
      <c r="X4" s="158"/>
      <c r="Y4" s="158"/>
      <c r="Z4" s="158"/>
      <c r="AA4" s="158"/>
    </row>
    <row r="5" spans="1:27" ht="14.25" customHeight="1">
      <c r="A5" s="115" t="s">
        <v>220</v>
      </c>
      <c r="D5" s="116">
        <v>2</v>
      </c>
      <c r="E5" s="116">
        <v>0</v>
      </c>
      <c r="F5" s="116">
        <v>3</v>
      </c>
      <c r="G5" s="116">
        <v>4</v>
      </c>
      <c r="H5" s="116">
        <v>5</v>
      </c>
      <c r="I5" s="116">
        <v>6</v>
      </c>
      <c r="J5" s="116">
        <v>5</v>
      </c>
      <c r="K5" s="117"/>
      <c r="R5" s="158" t="s">
        <v>221</v>
      </c>
      <c r="S5" s="158"/>
      <c r="T5" s="158"/>
      <c r="U5" s="158"/>
      <c r="V5" s="158"/>
      <c r="W5" s="158"/>
      <c r="X5" s="158"/>
      <c r="Y5" s="158"/>
      <c r="Z5" s="158"/>
      <c r="AA5" s="158"/>
    </row>
    <row r="6" spans="1:27" ht="14.25" customHeight="1">
      <c r="G6" s="113"/>
      <c r="AA6" s="119"/>
    </row>
    <row r="7" spans="1:27" ht="15">
      <c r="AA7" s="119"/>
    </row>
    <row r="8" spans="1:27" ht="15">
      <c r="A8" s="109" t="s">
        <v>222</v>
      </c>
      <c r="B8" s="120"/>
      <c r="C8" s="120" t="s">
        <v>249</v>
      </c>
      <c r="D8" s="120"/>
      <c r="E8" s="120"/>
      <c r="F8" s="120"/>
      <c r="G8" s="120"/>
      <c r="H8" s="120"/>
      <c r="I8" s="120"/>
      <c r="J8" s="120"/>
      <c r="K8" s="120"/>
      <c r="L8" s="120"/>
      <c r="M8" s="120"/>
      <c r="N8" s="120"/>
      <c r="O8" s="120"/>
      <c r="AA8" s="119"/>
    </row>
    <row r="9" spans="1:27" ht="12.75" customHeight="1">
      <c r="AA9" s="119"/>
    </row>
    <row r="10" spans="1:27" ht="13.5" customHeight="1">
      <c r="A10" s="109" t="s">
        <v>223</v>
      </c>
      <c r="B10" s="121"/>
      <c r="D10" s="120"/>
      <c r="E10" s="120"/>
      <c r="F10" s="120"/>
      <c r="G10" s="120"/>
      <c r="H10" s="120"/>
      <c r="I10" s="120"/>
      <c r="J10" s="120"/>
      <c r="K10" s="120"/>
      <c r="L10" s="120"/>
      <c r="M10" s="120"/>
      <c r="N10" s="120"/>
      <c r="O10" s="120"/>
      <c r="AA10" s="119"/>
    </row>
    <row r="11" spans="1:27" ht="13.5" customHeight="1">
      <c r="B11" s="121"/>
      <c r="AA11" s="119"/>
    </row>
    <row r="12" spans="1:27" ht="13.5" customHeight="1">
      <c r="A12" s="109" t="s">
        <v>224</v>
      </c>
      <c r="B12" s="122"/>
      <c r="C12" s="159" t="s">
        <v>225</v>
      </c>
      <c r="D12" s="159"/>
      <c r="E12" s="159"/>
      <c r="F12" s="159"/>
      <c r="G12" s="159"/>
      <c r="H12" s="123"/>
      <c r="I12" s="120"/>
      <c r="K12" s="124" t="s">
        <v>226</v>
      </c>
      <c r="L12" s="160"/>
      <c r="M12" s="160"/>
      <c r="N12" s="120"/>
      <c r="O12" s="120"/>
      <c r="R12" s="161" t="s">
        <v>585</v>
      </c>
      <c r="S12" s="161"/>
      <c r="T12" s="161"/>
      <c r="U12" s="161"/>
      <c r="V12" s="161"/>
      <c r="W12" s="161"/>
      <c r="X12" s="161"/>
      <c r="Y12" s="161"/>
      <c r="Z12" s="161"/>
      <c r="AA12" s="161"/>
    </row>
    <row r="13" spans="1:27" ht="15">
      <c r="B13" s="126"/>
      <c r="AA13" s="119"/>
    </row>
    <row r="14" spans="1:27" ht="12.75" customHeight="1">
      <c r="A14" s="109" t="s">
        <v>167</v>
      </c>
      <c r="B14" s="126"/>
      <c r="E14" s="109" t="s">
        <v>227</v>
      </c>
      <c r="L14" s="109" t="s">
        <v>228</v>
      </c>
      <c r="R14" s="162" t="s">
        <v>586</v>
      </c>
      <c r="S14" s="162"/>
      <c r="T14" s="162"/>
      <c r="U14" s="162"/>
      <c r="V14" s="162"/>
      <c r="W14" s="162"/>
      <c r="X14" s="162"/>
      <c r="Y14" s="162"/>
      <c r="Z14" s="162"/>
      <c r="AA14" s="162"/>
    </row>
    <row r="15" spans="1:27" ht="12.75" customHeight="1">
      <c r="R15" s="162"/>
      <c r="S15" s="162"/>
      <c r="T15" s="162"/>
      <c r="U15" s="162"/>
      <c r="V15" s="162"/>
      <c r="W15" s="162"/>
      <c r="X15" s="162"/>
      <c r="Y15" s="162"/>
      <c r="Z15" s="162"/>
      <c r="AA15" s="162"/>
    </row>
    <row r="16" spans="1:27" ht="12.75" customHeight="1">
      <c r="R16" s="162"/>
      <c r="S16" s="162"/>
      <c r="T16" s="162"/>
      <c r="U16" s="162"/>
      <c r="V16" s="162"/>
      <c r="W16" s="162"/>
      <c r="X16" s="162"/>
      <c r="Y16" s="162"/>
      <c r="Z16" s="162"/>
      <c r="AA16" s="162"/>
    </row>
    <row r="17" spans="1:27" ht="43.5" customHeight="1">
      <c r="R17" s="162"/>
      <c r="S17" s="162"/>
      <c r="T17" s="162"/>
      <c r="U17" s="162"/>
      <c r="V17" s="162"/>
      <c r="W17" s="162"/>
      <c r="X17" s="162"/>
      <c r="Y17" s="162"/>
      <c r="Z17" s="162"/>
      <c r="AA17" s="162"/>
    </row>
    <row r="18" spans="1:27" ht="15">
      <c r="AA18" s="119"/>
    </row>
    <row r="19" spans="1:27" ht="15">
      <c r="AA19" s="119"/>
    </row>
    <row r="20" spans="1:27" ht="15">
      <c r="R20" s="127" t="s">
        <v>229</v>
      </c>
      <c r="S20" s="118" t="s">
        <v>230</v>
      </c>
      <c r="AA20" s="119"/>
    </row>
    <row r="21" spans="1:27" ht="18">
      <c r="A21" s="128"/>
      <c r="B21" s="163" t="s">
        <v>6</v>
      </c>
      <c r="C21" s="163"/>
      <c r="D21" s="129"/>
      <c r="E21" s="165" t="s">
        <v>576</v>
      </c>
      <c r="F21" s="165"/>
      <c r="G21" s="165"/>
      <c r="H21" s="165"/>
      <c r="I21" s="165"/>
      <c r="J21" s="165"/>
      <c r="K21" s="165"/>
      <c r="L21" s="165"/>
      <c r="M21" s="165"/>
      <c r="N21" s="165"/>
      <c r="O21" s="165"/>
      <c r="P21" s="129"/>
      <c r="Q21" s="129"/>
      <c r="R21" s="127"/>
      <c r="S21" s="118" t="s">
        <v>231</v>
      </c>
      <c r="AA21" s="119"/>
    </row>
    <row r="22" spans="1:27" ht="3" customHeight="1">
      <c r="A22" s="128"/>
      <c r="B22" s="163"/>
      <c r="C22" s="163"/>
      <c r="D22" s="117"/>
      <c r="E22" s="117"/>
      <c r="F22" s="117"/>
      <c r="G22" s="164"/>
      <c r="H22" s="164"/>
      <c r="I22" s="164"/>
      <c r="J22" s="164"/>
      <c r="K22" s="164"/>
      <c r="L22" s="164"/>
      <c r="M22" s="164"/>
      <c r="N22" s="117"/>
      <c r="O22" s="117"/>
      <c r="P22" s="117"/>
      <c r="Q22" s="117"/>
      <c r="R22" s="127"/>
      <c r="AA22" s="119"/>
    </row>
    <row r="23" spans="1:27" ht="18">
      <c r="A23" s="128"/>
      <c r="B23" s="163"/>
      <c r="C23" s="163"/>
      <c r="D23" s="129"/>
      <c r="E23" s="129"/>
      <c r="F23" s="129"/>
      <c r="G23" s="165" t="s">
        <v>583</v>
      </c>
      <c r="H23" s="165"/>
      <c r="I23" s="165"/>
      <c r="J23" s="165"/>
      <c r="K23" s="165"/>
      <c r="L23" s="165"/>
      <c r="M23" s="165"/>
      <c r="N23" s="129"/>
      <c r="O23" s="129"/>
      <c r="P23" s="129"/>
      <c r="Q23" s="129"/>
      <c r="R23" s="127" t="s">
        <v>232</v>
      </c>
      <c r="S23" s="118" t="s">
        <v>233</v>
      </c>
      <c r="AA23" s="119"/>
    </row>
    <row r="24" spans="1:27" ht="20.25" customHeight="1">
      <c r="A24" s="128"/>
      <c r="B24" s="163"/>
      <c r="C24" s="163"/>
      <c r="D24" s="129"/>
      <c r="E24" s="129"/>
      <c r="F24" s="129"/>
      <c r="G24" s="165" t="s">
        <v>164</v>
      </c>
      <c r="H24" s="165"/>
      <c r="I24" s="165"/>
      <c r="J24" s="165"/>
      <c r="K24" s="165"/>
      <c r="L24" s="165"/>
      <c r="M24" s="165"/>
      <c r="N24" s="129"/>
      <c r="O24" s="129"/>
      <c r="P24" s="129"/>
      <c r="Q24" s="129"/>
      <c r="R24" s="127"/>
      <c r="AA24" s="119"/>
    </row>
    <row r="25" spans="1:27" ht="15">
      <c r="R25" s="127" t="s">
        <v>234</v>
      </c>
      <c r="S25" s="118" t="s">
        <v>235</v>
      </c>
      <c r="AA25" s="119"/>
    </row>
    <row r="26" spans="1:27" ht="15">
      <c r="R26" s="127"/>
      <c r="S26" s="118" t="s">
        <v>236</v>
      </c>
      <c r="AA26" s="119"/>
    </row>
    <row r="27" spans="1:27" ht="15">
      <c r="R27" s="127"/>
      <c r="AA27" s="119"/>
    </row>
    <row r="28" spans="1:27" ht="15">
      <c r="R28" s="127" t="s">
        <v>237</v>
      </c>
      <c r="S28" s="118" t="s">
        <v>238</v>
      </c>
      <c r="AA28" s="119"/>
    </row>
    <row r="29" spans="1:27" ht="15">
      <c r="R29" s="127"/>
      <c r="S29" s="118" t="s">
        <v>239</v>
      </c>
      <c r="AA29" s="119"/>
    </row>
    <row r="30" spans="1:27" ht="15">
      <c r="R30" s="127"/>
      <c r="AA30" s="119"/>
    </row>
    <row r="31" spans="1:27" ht="15">
      <c r="R31" s="127" t="s">
        <v>240</v>
      </c>
      <c r="S31" s="118" t="s">
        <v>241</v>
      </c>
      <c r="AA31" s="119"/>
    </row>
    <row r="32" spans="1:27" ht="15">
      <c r="R32" s="127"/>
      <c r="S32" s="118" t="s">
        <v>242</v>
      </c>
      <c r="AA32" s="119"/>
    </row>
    <row r="33" spans="2:27" ht="15">
      <c r="R33" s="127"/>
      <c r="AA33" s="119"/>
    </row>
    <row r="34" spans="2:27" ht="15">
      <c r="R34" s="127" t="s">
        <v>243</v>
      </c>
      <c r="S34" s="118" t="s">
        <v>244</v>
      </c>
      <c r="AA34" s="119"/>
    </row>
    <row r="35" spans="2:27" ht="15">
      <c r="S35" s="118" t="s">
        <v>245</v>
      </c>
      <c r="AA35" s="119"/>
    </row>
    <row r="36" spans="2:27" ht="15">
      <c r="AA36" s="119"/>
    </row>
    <row r="37" spans="2:27" ht="15">
      <c r="AA37" s="119"/>
    </row>
    <row r="38" spans="2:27" ht="15">
      <c r="AA38" s="119"/>
    </row>
    <row r="39" spans="2:27" ht="15">
      <c r="AA39" s="119"/>
    </row>
    <row r="40" spans="2:27" ht="15">
      <c r="T40" s="166" t="s">
        <v>578</v>
      </c>
      <c r="U40" s="166"/>
      <c r="V40" s="166"/>
      <c r="W40" s="166"/>
      <c r="X40" s="166"/>
      <c r="Y40" s="166"/>
      <c r="Z40" s="166"/>
      <c r="AA40" s="119"/>
    </row>
    <row r="41" spans="2:27" ht="27.75" customHeight="1">
      <c r="B41" s="167" t="s">
        <v>246</v>
      </c>
      <c r="C41" s="168"/>
      <c r="D41" s="168"/>
      <c r="E41" s="168"/>
      <c r="F41" s="168"/>
      <c r="G41" s="168"/>
      <c r="H41" s="168"/>
      <c r="I41" s="168"/>
      <c r="J41" s="169"/>
      <c r="K41" s="170" t="s">
        <v>165</v>
      </c>
      <c r="L41" s="171"/>
      <c r="M41" s="170" t="s">
        <v>166</v>
      </c>
      <c r="N41" s="172"/>
      <c r="O41" s="172"/>
      <c r="P41" s="171"/>
      <c r="T41" s="173"/>
      <c r="U41" s="173"/>
      <c r="V41" s="173"/>
      <c r="W41" s="173"/>
      <c r="X41" s="173"/>
      <c r="Y41" s="173"/>
      <c r="Z41" s="173"/>
      <c r="AA41" s="119"/>
    </row>
    <row r="42" spans="2:27" ht="15" customHeight="1">
      <c r="B42" s="174"/>
      <c r="C42" s="175"/>
      <c r="D42" s="175"/>
      <c r="E42" s="175"/>
      <c r="F42" s="175"/>
      <c r="G42" s="175"/>
      <c r="H42" s="175"/>
      <c r="I42" s="175"/>
      <c r="J42" s="175"/>
      <c r="K42" s="174"/>
      <c r="L42" s="176"/>
      <c r="M42" s="177"/>
      <c r="N42" s="178"/>
      <c r="O42" s="178"/>
      <c r="P42" s="179"/>
      <c r="T42" s="166" t="s">
        <v>579</v>
      </c>
      <c r="U42" s="166"/>
      <c r="V42" s="166"/>
      <c r="W42" s="166"/>
      <c r="X42" s="166"/>
      <c r="Y42" s="166"/>
      <c r="Z42" s="166"/>
      <c r="AA42" s="119"/>
    </row>
    <row r="43" spans="2:27" ht="15" customHeight="1">
      <c r="B43" s="174"/>
      <c r="C43" s="175"/>
      <c r="D43" s="175"/>
      <c r="E43" s="175"/>
      <c r="F43" s="175"/>
      <c r="G43" s="175"/>
      <c r="H43" s="175"/>
      <c r="I43" s="175"/>
      <c r="J43" s="175"/>
      <c r="K43" s="174"/>
      <c r="L43" s="176"/>
      <c r="M43" s="177"/>
      <c r="N43" s="178"/>
      <c r="O43" s="178"/>
      <c r="P43" s="179"/>
      <c r="AA43" s="119"/>
    </row>
    <row r="44" spans="2:27" ht="15" customHeight="1">
      <c r="B44" s="174"/>
      <c r="C44" s="175"/>
      <c r="D44" s="175"/>
      <c r="E44" s="175"/>
      <c r="F44" s="175"/>
      <c r="G44" s="175"/>
      <c r="H44" s="175"/>
      <c r="I44" s="175"/>
      <c r="J44" s="175"/>
      <c r="K44" s="174"/>
      <c r="L44" s="176"/>
      <c r="M44" s="177"/>
      <c r="N44" s="178"/>
      <c r="O44" s="178"/>
      <c r="P44" s="179"/>
      <c r="AA44" s="119"/>
    </row>
    <row r="45" spans="2:27" ht="15" customHeight="1">
      <c r="B45" s="174"/>
      <c r="C45" s="175"/>
      <c r="D45" s="175"/>
      <c r="E45" s="175"/>
      <c r="F45" s="175"/>
      <c r="G45" s="175"/>
      <c r="H45" s="175"/>
      <c r="I45" s="175"/>
      <c r="J45" s="175"/>
      <c r="K45" s="174"/>
      <c r="L45" s="176"/>
      <c r="M45" s="177"/>
      <c r="N45" s="178"/>
      <c r="O45" s="178"/>
      <c r="P45" s="179"/>
      <c r="AA45" s="119"/>
    </row>
    <row r="46" spans="2:27" ht="15">
      <c r="AA46" s="119"/>
    </row>
    <row r="47" spans="2:27" ht="15">
      <c r="R47" s="125"/>
    </row>
    <row r="77" spans="8:8" ht="12.75" hidden="1" customHeight="1">
      <c r="H77" s="130" t="s">
        <v>247</v>
      </c>
    </row>
    <row r="78" spans="8:8" ht="12.75" hidden="1" customHeight="1">
      <c r="H78" s="130" t="s">
        <v>248</v>
      </c>
    </row>
  </sheetData>
  <mergeCells count="31">
    <mergeCell ref="B44:J44"/>
    <mergeCell ref="K44:L44"/>
    <mergeCell ref="M44:P44"/>
    <mergeCell ref="B45:J45"/>
    <mergeCell ref="K45:L45"/>
    <mergeCell ref="M45:P45"/>
    <mergeCell ref="B42:J42"/>
    <mergeCell ref="K42:L42"/>
    <mergeCell ref="M42:P42"/>
    <mergeCell ref="T42:Z42"/>
    <mergeCell ref="B43:J43"/>
    <mergeCell ref="K43:L43"/>
    <mergeCell ref="M43:P43"/>
    <mergeCell ref="T40:Z40"/>
    <mergeCell ref="B41:J41"/>
    <mergeCell ref="K41:L41"/>
    <mergeCell ref="M41:P41"/>
    <mergeCell ref="T41:Z41"/>
    <mergeCell ref="R14:AA17"/>
    <mergeCell ref="B21:C24"/>
    <mergeCell ref="G22:M22"/>
    <mergeCell ref="G23:M23"/>
    <mergeCell ref="G24:M24"/>
    <mergeCell ref="E21:O21"/>
    <mergeCell ref="M1:P3"/>
    <mergeCell ref="R3:AA3"/>
    <mergeCell ref="R4:AA4"/>
    <mergeCell ref="R5:AA5"/>
    <mergeCell ref="C12:G12"/>
    <mergeCell ref="L12:M12"/>
    <mergeCell ref="R12:AA12"/>
  </mergeCells>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BF1F0-80C3-40EE-8151-ED974447D094}">
  <sheetPr codeName="Sheet2"/>
  <dimension ref="A1:H80"/>
  <sheetViews>
    <sheetView view="pageBreakPreview" topLeftCell="A27" zoomScaleNormal="91" zoomScaleSheetLayoutView="100" zoomScalePageLayoutView="80" workbookViewId="0">
      <selection activeCell="D41" sqref="D41"/>
    </sheetView>
  </sheetViews>
  <sheetFormatPr defaultColWidth="17.28515625" defaultRowHeight="14.25"/>
  <cols>
    <col min="1" max="1" width="9.5703125" style="1" customWidth="1"/>
    <col min="2" max="2" width="43.28515625" style="1" customWidth="1"/>
    <col min="3" max="3" width="21" style="9" customWidth="1"/>
    <col min="4" max="4" width="25.28515625" style="9" customWidth="1"/>
    <col min="5" max="7" width="17.28515625" style="1"/>
    <col min="8" max="8" width="18.7109375" style="1" bestFit="1" customWidth="1"/>
    <col min="9" max="16384" width="17.28515625" style="1"/>
  </cols>
  <sheetData>
    <row r="1" spans="1:7" ht="15.75">
      <c r="A1" s="181" t="s">
        <v>0</v>
      </c>
      <c r="B1" s="181"/>
      <c r="C1" s="181"/>
      <c r="D1" s="181"/>
    </row>
    <row r="2" spans="1:7">
      <c r="A2" s="2"/>
    </row>
    <row r="3" spans="1:7">
      <c r="A3" s="3" t="s">
        <v>580</v>
      </c>
      <c r="B3" s="3"/>
      <c r="D3" s="147" t="s">
        <v>585</v>
      </c>
    </row>
    <row r="4" spans="1:7">
      <c r="A4" s="1" t="s">
        <v>1</v>
      </c>
    </row>
    <row r="5" spans="1:7" ht="15" thickBot="1">
      <c r="A5" s="4"/>
      <c r="B5" s="4"/>
      <c r="C5" s="155"/>
      <c r="D5" s="148" t="s">
        <v>2</v>
      </c>
    </row>
    <row r="6" spans="1:7">
      <c r="A6" s="5"/>
      <c r="B6" s="5"/>
      <c r="C6" s="17"/>
      <c r="D6" s="149"/>
    </row>
    <row r="7" spans="1:7">
      <c r="A7" s="182" t="s">
        <v>3</v>
      </c>
      <c r="B7" s="182" t="s">
        <v>4</v>
      </c>
      <c r="C7" s="183" t="s">
        <v>5</v>
      </c>
      <c r="D7" s="183"/>
    </row>
    <row r="8" spans="1:7">
      <c r="A8" s="182"/>
      <c r="B8" s="182"/>
      <c r="C8" s="150" t="s">
        <v>587</v>
      </c>
      <c r="D8" s="150" t="s">
        <v>215</v>
      </c>
    </row>
    <row r="9" spans="1:7">
      <c r="A9" s="6" t="s">
        <v>6</v>
      </c>
      <c r="B9" s="6" t="s">
        <v>7</v>
      </c>
      <c r="C9" s="150">
        <v>1</v>
      </c>
      <c r="D9" s="150">
        <v>2</v>
      </c>
    </row>
    <row r="10" spans="1:7">
      <c r="A10" s="7">
        <v>1</v>
      </c>
      <c r="B10" s="7" t="s">
        <v>8</v>
      </c>
      <c r="C10" s="12"/>
      <c r="D10" s="146"/>
    </row>
    <row r="11" spans="1:7">
      <c r="A11" s="7">
        <v>1.1000000000000001</v>
      </c>
      <c r="B11" s="7" t="s">
        <v>9</v>
      </c>
      <c r="C11" s="146"/>
      <c r="D11" s="146"/>
    </row>
    <row r="12" spans="1:7">
      <c r="A12" s="8" t="s">
        <v>10</v>
      </c>
      <c r="B12" s="8" t="s">
        <v>11</v>
      </c>
      <c r="C12" s="13">
        <v>18437078.899999999</v>
      </c>
      <c r="D12" s="13">
        <v>170206287.75</v>
      </c>
      <c r="G12" s="9"/>
    </row>
    <row r="13" spans="1:7">
      <c r="A13" s="8" t="s">
        <v>12</v>
      </c>
      <c r="B13" s="8" t="s">
        <v>15</v>
      </c>
      <c r="C13" s="13">
        <v>2324333502.9099998</v>
      </c>
      <c r="D13" s="13">
        <v>2234980275.4300003</v>
      </c>
      <c r="G13" s="9"/>
    </row>
    <row r="14" spans="1:7">
      <c r="A14" s="8" t="s">
        <v>13</v>
      </c>
      <c r="B14" s="8" t="s">
        <v>168</v>
      </c>
      <c r="C14" s="13">
        <v>7190822.9100000001</v>
      </c>
      <c r="D14" s="13">
        <v>6361495.8399999999</v>
      </c>
      <c r="G14" s="9"/>
    </row>
    <row r="15" spans="1:7">
      <c r="A15" s="8" t="s">
        <v>14</v>
      </c>
      <c r="B15" s="8" t="s">
        <v>169</v>
      </c>
      <c r="C15" s="13"/>
      <c r="D15" s="13"/>
    </row>
    <row r="16" spans="1:7">
      <c r="A16" s="8" t="s">
        <v>16</v>
      </c>
      <c r="B16" s="8" t="s">
        <v>170</v>
      </c>
      <c r="C16" s="13"/>
      <c r="D16" s="13"/>
    </row>
    <row r="17" spans="1:8">
      <c r="A17" s="8" t="s">
        <v>17</v>
      </c>
      <c r="B17" s="8" t="s">
        <v>19</v>
      </c>
      <c r="C17" s="151">
        <v>5057886861.7600002</v>
      </c>
      <c r="D17" s="151">
        <f>3249779482.42+0.58</f>
        <v>3249779483</v>
      </c>
      <c r="G17" s="9"/>
    </row>
    <row r="18" spans="1:8">
      <c r="A18" s="8" t="s">
        <v>18</v>
      </c>
      <c r="B18" s="8" t="s">
        <v>22</v>
      </c>
      <c r="C18" s="13">
        <v>519963923.89999998</v>
      </c>
      <c r="D18" s="13">
        <v>521346950.89999998</v>
      </c>
    </row>
    <row r="19" spans="1:8">
      <c r="A19" s="8" t="s">
        <v>20</v>
      </c>
      <c r="B19" s="8" t="s">
        <v>171</v>
      </c>
      <c r="C19" s="13"/>
      <c r="D19" s="13"/>
      <c r="G19" s="9"/>
    </row>
    <row r="20" spans="1:8" ht="42.75">
      <c r="A20" s="8" t="s">
        <v>21</v>
      </c>
      <c r="B20" s="8" t="s">
        <v>172</v>
      </c>
      <c r="C20" s="13"/>
      <c r="D20" s="152"/>
      <c r="G20" s="9"/>
    </row>
    <row r="21" spans="1:8">
      <c r="A21" s="8" t="s">
        <v>23</v>
      </c>
      <c r="B21" s="8"/>
      <c r="C21" s="13"/>
      <c r="D21" s="13"/>
    </row>
    <row r="22" spans="1:8">
      <c r="A22" s="10" t="s">
        <v>24</v>
      </c>
      <c r="B22" s="11" t="s">
        <v>25</v>
      </c>
      <c r="C22" s="12">
        <f>SUM(C12:C21)</f>
        <v>7927812190.3799992</v>
      </c>
      <c r="D22" s="12">
        <f>SUM(D12:D21)</f>
        <v>6182674492.9200001</v>
      </c>
    </row>
    <row r="23" spans="1:8">
      <c r="A23" s="7">
        <v>1.2</v>
      </c>
      <c r="B23" s="7" t="s">
        <v>26</v>
      </c>
      <c r="C23" s="146"/>
      <c r="D23" s="146"/>
    </row>
    <row r="24" spans="1:8">
      <c r="A24" s="8" t="s">
        <v>27</v>
      </c>
      <c r="B24" s="8" t="s">
        <v>28</v>
      </c>
      <c r="C24" s="146">
        <v>5504469626.6800003</v>
      </c>
      <c r="D24" s="146">
        <v>5291806370.4799995</v>
      </c>
      <c r="H24" s="9"/>
    </row>
    <row r="25" spans="1:8">
      <c r="A25" s="8" t="s">
        <v>176</v>
      </c>
      <c r="B25" s="8" t="s">
        <v>33</v>
      </c>
      <c r="C25" s="146">
        <v>16067294.669999987</v>
      </c>
      <c r="D25" s="146">
        <v>2424700.3899999857</v>
      </c>
    </row>
    <row r="26" spans="1:8">
      <c r="A26" s="8" t="s">
        <v>29</v>
      </c>
      <c r="B26" s="8" t="s">
        <v>173</v>
      </c>
      <c r="C26" s="13"/>
      <c r="D26" s="13"/>
    </row>
    <row r="27" spans="1:8">
      <c r="A27" s="8" t="s">
        <v>177</v>
      </c>
      <c r="B27" s="8" t="s">
        <v>174</v>
      </c>
      <c r="C27" s="13">
        <v>4640999999.4700003</v>
      </c>
      <c r="D27" s="13">
        <v>4640999999.4700003</v>
      </c>
    </row>
    <row r="28" spans="1:8">
      <c r="A28" s="8" t="s">
        <v>30</v>
      </c>
      <c r="B28" s="8" t="s">
        <v>175</v>
      </c>
      <c r="C28" s="13"/>
      <c r="D28" s="13"/>
    </row>
    <row r="29" spans="1:8">
      <c r="A29" s="8" t="s">
        <v>31</v>
      </c>
      <c r="B29" s="8" t="s">
        <v>36</v>
      </c>
      <c r="C29" s="146"/>
      <c r="D29" s="146"/>
    </row>
    <row r="30" spans="1:8" ht="28.5">
      <c r="A30" s="8" t="s">
        <v>32</v>
      </c>
      <c r="B30" s="8" t="s">
        <v>178</v>
      </c>
      <c r="C30" s="13"/>
      <c r="D30" s="13"/>
    </row>
    <row r="31" spans="1:8">
      <c r="A31" s="8" t="s">
        <v>34</v>
      </c>
      <c r="B31" s="8" t="s">
        <v>179</v>
      </c>
      <c r="C31" s="13">
        <v>1000000</v>
      </c>
      <c r="D31" s="13">
        <v>1000000</v>
      </c>
    </row>
    <row r="32" spans="1:8">
      <c r="A32" s="8" t="s">
        <v>35</v>
      </c>
      <c r="B32" s="8"/>
      <c r="C32" s="153"/>
      <c r="D32" s="153"/>
    </row>
    <row r="33" spans="1:8" s="3" customFormat="1">
      <c r="A33" s="10" t="s">
        <v>37</v>
      </c>
      <c r="B33" s="11" t="s">
        <v>38</v>
      </c>
      <c r="C33" s="12">
        <f>SUM(C24:C32)</f>
        <v>10162536920.82</v>
      </c>
      <c r="D33" s="12">
        <f>SUM(D24:D32)</f>
        <v>9936231070.3400002</v>
      </c>
    </row>
    <row r="34" spans="1:8" s="3" customFormat="1">
      <c r="A34" s="10">
        <v>1.3</v>
      </c>
      <c r="B34" s="11" t="s">
        <v>39</v>
      </c>
      <c r="C34" s="12">
        <f>C22+C33</f>
        <v>18090349111.199997</v>
      </c>
      <c r="D34" s="12">
        <f>D22+D33</f>
        <v>16118905563.26</v>
      </c>
    </row>
    <row r="35" spans="1:8">
      <c r="A35" s="7">
        <v>2</v>
      </c>
      <c r="B35" s="11" t="s">
        <v>180</v>
      </c>
      <c r="C35" s="156"/>
      <c r="D35" s="146"/>
    </row>
    <row r="36" spans="1:8">
      <c r="A36" s="7">
        <v>2.1</v>
      </c>
      <c r="B36" s="11" t="s">
        <v>40</v>
      </c>
      <c r="C36" s="156"/>
      <c r="D36" s="146"/>
    </row>
    <row r="37" spans="1:8">
      <c r="A37" s="10" t="s">
        <v>41</v>
      </c>
      <c r="B37" s="7" t="s">
        <v>42</v>
      </c>
      <c r="C37" s="12"/>
      <c r="D37" s="146"/>
    </row>
    <row r="38" spans="1:8">
      <c r="A38" s="8" t="s">
        <v>43</v>
      </c>
      <c r="B38" s="8" t="s">
        <v>44</v>
      </c>
      <c r="C38" s="153">
        <v>4652769522.7399998</v>
      </c>
      <c r="D38" s="153">
        <v>2666869526.04</v>
      </c>
      <c r="H38" s="9"/>
    </row>
    <row r="39" spans="1:8">
      <c r="A39" s="8" t="s">
        <v>45</v>
      </c>
      <c r="B39" s="8" t="s">
        <v>46</v>
      </c>
      <c r="C39" s="13"/>
      <c r="D39" s="13">
        <v>970758.77</v>
      </c>
    </row>
    <row r="40" spans="1:8">
      <c r="A40" s="8" t="s">
        <v>47</v>
      </c>
      <c r="B40" s="8" t="s">
        <v>181</v>
      </c>
      <c r="C40" s="13">
        <v>106199631.76000001</v>
      </c>
      <c r="D40" s="13">
        <f>119557752.61+'CT2'!C25</f>
        <v>125915149.97</v>
      </c>
      <c r="H40" s="9"/>
    </row>
    <row r="41" spans="1:8">
      <c r="A41" s="8" t="s">
        <v>48</v>
      </c>
      <c r="B41" s="8" t="s">
        <v>182</v>
      </c>
      <c r="C41" s="13"/>
      <c r="D41" s="13">
        <v>11662152.24</v>
      </c>
      <c r="H41" s="9"/>
    </row>
    <row r="42" spans="1:8">
      <c r="A42" s="8" t="s">
        <v>49</v>
      </c>
      <c r="B42" s="8" t="s">
        <v>183</v>
      </c>
      <c r="C42" s="13">
        <v>3429099341.71</v>
      </c>
      <c r="D42" s="13">
        <v>3120629874.75</v>
      </c>
      <c r="H42" s="9"/>
    </row>
    <row r="43" spans="1:8">
      <c r="A43" s="8" t="s">
        <v>50</v>
      </c>
      <c r="B43" s="8" t="s">
        <v>184</v>
      </c>
      <c r="C43" s="13">
        <v>165939079.47999999</v>
      </c>
      <c r="D43" s="13">
        <v>442900950.07999998</v>
      </c>
    </row>
    <row r="44" spans="1:8">
      <c r="A44" s="8" t="s">
        <v>51</v>
      </c>
      <c r="B44" s="8" t="s">
        <v>53</v>
      </c>
      <c r="C44" s="13">
        <v>147903712.33000001</v>
      </c>
      <c r="D44" s="13">
        <v>147903712.33000001</v>
      </c>
    </row>
    <row r="45" spans="1:8">
      <c r="A45" s="8" t="s">
        <v>52</v>
      </c>
      <c r="B45" s="8" t="s">
        <v>57</v>
      </c>
      <c r="C45" s="13"/>
      <c r="D45" s="13">
        <v>104424400</v>
      </c>
    </row>
    <row r="46" spans="1:8">
      <c r="A46" s="8" t="s">
        <v>54</v>
      </c>
      <c r="B46" s="8" t="s">
        <v>185</v>
      </c>
      <c r="C46" s="153"/>
      <c r="D46" s="153"/>
    </row>
    <row r="47" spans="1:8" ht="15" customHeight="1">
      <c r="A47" s="8" t="s">
        <v>55</v>
      </c>
      <c r="B47" s="8" t="s">
        <v>186</v>
      </c>
      <c r="C47" s="153"/>
      <c r="D47" s="153"/>
      <c r="H47" s="9"/>
    </row>
    <row r="48" spans="1:8" ht="42.75">
      <c r="A48" s="8" t="s">
        <v>56</v>
      </c>
      <c r="B48" s="8" t="s">
        <v>187</v>
      </c>
      <c r="C48" s="153"/>
      <c r="D48" s="153"/>
      <c r="H48" s="9"/>
    </row>
    <row r="49" spans="1:4" ht="2.25" customHeight="1">
      <c r="A49" s="8" t="s">
        <v>58</v>
      </c>
      <c r="B49" s="8"/>
      <c r="C49" s="146"/>
      <c r="D49" s="146"/>
    </row>
    <row r="50" spans="1:4" s="3" customFormat="1" ht="15" customHeight="1">
      <c r="A50" s="10" t="s">
        <v>59</v>
      </c>
      <c r="B50" s="7" t="s">
        <v>60</v>
      </c>
      <c r="C50" s="12">
        <f>SUM(C37:C49)</f>
        <v>8501911288.0199995</v>
      </c>
      <c r="D50" s="12">
        <f>SUM(D37:D49)</f>
        <v>6621276524.1799994</v>
      </c>
    </row>
    <row r="51" spans="1:4">
      <c r="A51" s="10" t="s">
        <v>61</v>
      </c>
      <c r="B51" s="7" t="s">
        <v>62</v>
      </c>
      <c r="C51" s="12"/>
      <c r="D51" s="146"/>
    </row>
    <row r="52" spans="1:4">
      <c r="A52" s="8" t="s">
        <v>63</v>
      </c>
      <c r="B52" s="8" t="s">
        <v>188</v>
      </c>
      <c r="C52" s="146">
        <v>1204361562.29</v>
      </c>
      <c r="D52" s="146">
        <v>1204361562.29</v>
      </c>
    </row>
    <row r="53" spans="1:4">
      <c r="A53" s="8" t="s">
        <v>64</v>
      </c>
      <c r="B53" s="8" t="s">
        <v>185</v>
      </c>
      <c r="C53" s="146"/>
      <c r="D53" s="146"/>
    </row>
    <row r="54" spans="1:4">
      <c r="A54" s="8" t="s">
        <v>65</v>
      </c>
      <c r="B54" s="8" t="s">
        <v>189</v>
      </c>
      <c r="C54" s="146"/>
      <c r="D54" s="146"/>
    </row>
    <row r="55" spans="1:4">
      <c r="A55" s="8" t="s">
        <v>66</v>
      </c>
      <c r="B55" s="8" t="s">
        <v>190</v>
      </c>
      <c r="C55" s="13">
        <v>201810523</v>
      </c>
      <c r="D55" s="13">
        <v>201810523</v>
      </c>
    </row>
    <row r="56" spans="1:4">
      <c r="A56" s="8" t="s">
        <v>67</v>
      </c>
      <c r="B56" s="8"/>
      <c r="C56" s="146"/>
      <c r="D56" s="146"/>
    </row>
    <row r="57" spans="1:4" s="3" customFormat="1">
      <c r="A57" s="7" t="s">
        <v>68</v>
      </c>
      <c r="B57" s="7" t="s">
        <v>69</v>
      </c>
      <c r="C57" s="12">
        <f>SUM(C52:C56)</f>
        <v>1406172085.29</v>
      </c>
      <c r="D57" s="12">
        <f>SUM(D52:D56)</f>
        <v>1406172085.29</v>
      </c>
    </row>
    <row r="58" spans="1:4" s="3" customFormat="1">
      <c r="A58" s="10" t="s">
        <v>68</v>
      </c>
      <c r="B58" s="11" t="s">
        <v>70</v>
      </c>
      <c r="C58" s="12">
        <f>C57+C50</f>
        <v>9908083373.3099995</v>
      </c>
      <c r="D58" s="12">
        <f>D57+D50</f>
        <v>8027448609.4699993</v>
      </c>
    </row>
    <row r="59" spans="1:4">
      <c r="A59" s="7">
        <v>2.2000000000000002</v>
      </c>
      <c r="B59" s="11" t="s">
        <v>191</v>
      </c>
      <c r="C59" s="156"/>
      <c r="D59" s="146"/>
    </row>
    <row r="60" spans="1:4">
      <c r="A60" s="8" t="s">
        <v>71</v>
      </c>
      <c r="B60" s="8" t="s">
        <v>72</v>
      </c>
      <c r="C60" s="146"/>
      <c r="D60" s="146"/>
    </row>
    <row r="61" spans="1:4">
      <c r="A61" s="8" t="s">
        <v>73</v>
      </c>
      <c r="B61" s="8" t="s">
        <v>74</v>
      </c>
      <c r="C61" s="153">
        <v>157342000</v>
      </c>
      <c r="D61" s="153">
        <v>157342000</v>
      </c>
    </row>
    <row r="62" spans="1:4">
      <c r="A62" s="8" t="s">
        <v>76</v>
      </c>
      <c r="B62" s="8" t="s">
        <v>75</v>
      </c>
      <c r="C62" s="153"/>
      <c r="D62" s="153"/>
    </row>
    <row r="63" spans="1:4">
      <c r="A63" s="8" t="s">
        <v>78</v>
      </c>
      <c r="B63" s="8" t="s">
        <v>77</v>
      </c>
      <c r="C63" s="146">
        <v>-531647877.82999998</v>
      </c>
      <c r="D63" s="146">
        <v>-531647877.82999998</v>
      </c>
    </row>
    <row r="64" spans="1:4">
      <c r="A64" s="8" t="s">
        <v>79</v>
      </c>
      <c r="B64" s="8" t="s">
        <v>80</v>
      </c>
      <c r="C64" s="146">
        <v>3355642713.7199998</v>
      </c>
      <c r="D64" s="146">
        <v>3355642713.7199998</v>
      </c>
    </row>
    <row r="65" spans="1:4">
      <c r="A65" s="8" t="s">
        <v>81</v>
      </c>
      <c r="B65" s="8" t="s">
        <v>192</v>
      </c>
      <c r="C65" s="146">
        <v>3515568123.8899999</v>
      </c>
      <c r="D65" s="146">
        <v>3371583041.3299999</v>
      </c>
    </row>
    <row r="66" spans="1:4">
      <c r="A66" s="8" t="s">
        <v>82</v>
      </c>
      <c r="B66" s="8" t="s">
        <v>122</v>
      </c>
      <c r="C66" s="146"/>
      <c r="D66" s="146"/>
    </row>
    <row r="67" spans="1:4">
      <c r="A67" s="8" t="s">
        <v>83</v>
      </c>
      <c r="B67" s="8" t="s">
        <v>193</v>
      </c>
      <c r="C67" s="146"/>
      <c r="D67" s="146"/>
    </row>
    <row r="68" spans="1:4">
      <c r="A68" s="8" t="s">
        <v>194</v>
      </c>
      <c r="B68" s="8" t="s">
        <v>84</v>
      </c>
      <c r="C68" s="153">
        <v>1685360778.1099999</v>
      </c>
      <c r="D68" s="153">
        <f>+C68+'CT2'!C28</f>
        <v>1738537076.5699995</v>
      </c>
    </row>
    <row r="69" spans="1:4">
      <c r="A69" s="8" t="s">
        <v>195</v>
      </c>
      <c r="B69" s="8"/>
      <c r="C69" s="146"/>
      <c r="D69" s="13"/>
    </row>
    <row r="70" spans="1:4" s="3" customFormat="1">
      <c r="A70" s="10" t="s">
        <v>85</v>
      </c>
      <c r="B70" s="11" t="s">
        <v>86</v>
      </c>
      <c r="C70" s="12">
        <f>SUM(C60:C69)</f>
        <v>8182265737.8899994</v>
      </c>
      <c r="D70" s="12">
        <f>SUM(D60:D69)</f>
        <v>8091456953.789999</v>
      </c>
    </row>
    <row r="71" spans="1:4" s="3" customFormat="1" ht="31.5" customHeight="1">
      <c r="A71" s="10" t="s">
        <v>87</v>
      </c>
      <c r="B71" s="11" t="s">
        <v>88</v>
      </c>
      <c r="C71" s="12">
        <f>C70+C58</f>
        <v>18090349111.199997</v>
      </c>
      <c r="D71" s="12">
        <f>D70+D58</f>
        <v>16118905563.259998</v>
      </c>
    </row>
    <row r="72" spans="1:4" s="3" customFormat="1">
      <c r="A72" s="15"/>
      <c r="B72" s="16"/>
      <c r="C72" s="154">
        <f>+C71-C34</f>
        <v>0</v>
      </c>
      <c r="D72" s="154">
        <f>+D71-D34</f>
        <v>0</v>
      </c>
    </row>
    <row r="73" spans="1:4" s="3" customFormat="1">
      <c r="A73" s="15"/>
      <c r="B73" s="16"/>
      <c r="C73" s="154"/>
      <c r="D73" s="154"/>
    </row>
    <row r="74" spans="1:4" s="3" customFormat="1">
      <c r="A74" s="15"/>
      <c r="B74" s="16"/>
      <c r="C74" s="154"/>
      <c r="D74" s="154"/>
    </row>
    <row r="75" spans="1:4">
      <c r="A75" s="180" t="s">
        <v>581</v>
      </c>
      <c r="B75" s="180"/>
      <c r="C75" s="180"/>
      <c r="D75" s="180"/>
    </row>
    <row r="76" spans="1:4">
      <c r="C76" s="17"/>
      <c r="D76" s="17"/>
    </row>
    <row r="77" spans="1:4">
      <c r="A77" s="180" t="s">
        <v>582</v>
      </c>
      <c r="B77" s="180"/>
      <c r="C77" s="180"/>
      <c r="D77" s="180"/>
    </row>
    <row r="78" spans="1:4">
      <c r="C78" s="17"/>
      <c r="D78" s="17"/>
    </row>
    <row r="79" spans="1:4">
      <c r="C79" s="17"/>
      <c r="D79" s="154"/>
    </row>
    <row r="80" spans="1:4">
      <c r="C80" s="17"/>
      <c r="D80" s="17"/>
    </row>
  </sheetData>
  <mergeCells count="6">
    <mergeCell ref="A77:D77"/>
    <mergeCell ref="A1:D1"/>
    <mergeCell ref="A7:A8"/>
    <mergeCell ref="B7:B8"/>
    <mergeCell ref="C7:D7"/>
    <mergeCell ref="A75:D75"/>
  </mergeCells>
  <phoneticPr fontId="13" type="noConversion"/>
  <pageMargins left="0.5" right="0.25" top="0.75" bottom="0.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20643-4914-41EB-A934-5117AFE0D0BB}">
  <sheetPr codeName="Sheet3"/>
  <dimension ref="A1:E79"/>
  <sheetViews>
    <sheetView view="pageBreakPreview" zoomScaleNormal="80" zoomScaleSheetLayoutView="100" zoomScalePageLayoutView="70" workbookViewId="0">
      <selection activeCell="F19" sqref="F19"/>
    </sheetView>
  </sheetViews>
  <sheetFormatPr defaultColWidth="7.85546875" defaultRowHeight="15"/>
  <cols>
    <col min="1" max="1" width="7.85546875" style="21"/>
    <col min="2" max="2" width="48.7109375" style="18" bestFit="1" customWidth="1"/>
    <col min="3" max="3" width="27.42578125" style="20" customWidth="1"/>
    <col min="4" max="4" width="18.85546875" style="18" customWidth="1"/>
    <col min="5" max="5" width="7.85546875" style="18" customWidth="1"/>
    <col min="6" max="16384" width="7.85546875" style="18"/>
  </cols>
  <sheetData>
    <row r="1" spans="1:4" ht="15.75">
      <c r="A1" s="184" t="s">
        <v>89</v>
      </c>
      <c r="B1" s="184"/>
      <c r="C1" s="184"/>
    </row>
    <row r="3" spans="1:4" ht="15.75" thickBot="1">
      <c r="A3" s="185" t="str">
        <f>+'CT1'!A3</f>
        <v xml:space="preserve">  "ХӨВСГӨЛ АЛТАНДУУЛГА" ХК</v>
      </c>
      <c r="B3" s="185"/>
      <c r="C3" s="19" t="str">
        <f>+'CT1'!D3</f>
        <v>2023 оны 06 сарын 30 өдөр</v>
      </c>
    </row>
    <row r="4" spans="1:4">
      <c r="A4" s="186" t="s">
        <v>1</v>
      </c>
      <c r="B4" s="186"/>
    </row>
    <row r="5" spans="1:4">
      <c r="C5" s="22" t="s">
        <v>2</v>
      </c>
    </row>
    <row r="6" spans="1:4" ht="30">
      <c r="A6" s="23" t="s">
        <v>3</v>
      </c>
      <c r="B6" s="24" t="s">
        <v>90</v>
      </c>
      <c r="C6" s="25" t="s">
        <v>216</v>
      </c>
    </row>
    <row r="7" spans="1:4" s="29" customFormat="1" ht="14.25" customHeight="1">
      <c r="A7" s="26">
        <v>1</v>
      </c>
      <c r="B7" s="27" t="s">
        <v>91</v>
      </c>
      <c r="C7" s="28">
        <v>4308504698.1899996</v>
      </c>
    </row>
    <row r="8" spans="1:4" s="29" customFormat="1" ht="15" customHeight="1">
      <c r="A8" s="26">
        <v>2</v>
      </c>
      <c r="B8" s="30" t="s">
        <v>196</v>
      </c>
      <c r="C8" s="28">
        <v>3476897579.23</v>
      </c>
      <c r="D8" s="31"/>
    </row>
    <row r="9" spans="1:4" s="29" customFormat="1" ht="14.25" customHeight="1">
      <c r="A9" s="26">
        <v>3</v>
      </c>
      <c r="B9" s="27" t="s">
        <v>92</v>
      </c>
      <c r="C9" s="32">
        <f>C7-C8</f>
        <v>831607118.95999956</v>
      </c>
      <c r="D9" s="31"/>
    </row>
    <row r="10" spans="1:4" s="29" customFormat="1" ht="15" customHeight="1">
      <c r="A10" s="26">
        <v>4</v>
      </c>
      <c r="B10" s="33" t="s">
        <v>93</v>
      </c>
      <c r="C10" s="32"/>
      <c r="D10" s="31"/>
    </row>
    <row r="11" spans="1:4" s="29" customFormat="1" ht="15" customHeight="1">
      <c r="A11" s="26">
        <v>5</v>
      </c>
      <c r="B11" s="33" t="s">
        <v>94</v>
      </c>
      <c r="C11" s="32"/>
      <c r="D11" s="31"/>
    </row>
    <row r="12" spans="1:4" s="29" customFormat="1" ht="15" customHeight="1">
      <c r="A12" s="26">
        <v>6</v>
      </c>
      <c r="B12" s="33" t="s">
        <v>95</v>
      </c>
      <c r="C12" s="32"/>
      <c r="D12" s="31"/>
    </row>
    <row r="13" spans="1:4" s="29" customFormat="1" ht="15" customHeight="1">
      <c r="A13" s="26">
        <v>7</v>
      </c>
      <c r="B13" s="33" t="s">
        <v>96</v>
      </c>
      <c r="C13" s="34"/>
    </row>
    <row r="14" spans="1:4" ht="15" customHeight="1">
      <c r="A14" s="26">
        <v>8</v>
      </c>
      <c r="B14" s="33" t="s">
        <v>97</v>
      </c>
      <c r="C14" s="28">
        <v>263636.75</v>
      </c>
    </row>
    <row r="15" spans="1:4" ht="15" customHeight="1">
      <c r="A15" s="26">
        <v>9</v>
      </c>
      <c r="B15" s="33" t="s">
        <v>98</v>
      </c>
      <c r="C15" s="34">
        <v>239934327.87</v>
      </c>
      <c r="D15" s="199"/>
    </row>
    <row r="16" spans="1:4" ht="15" customHeight="1">
      <c r="A16" s="26">
        <v>10</v>
      </c>
      <c r="B16" s="33" t="s">
        <v>99</v>
      </c>
      <c r="C16" s="34">
        <v>234793422.63999999</v>
      </c>
    </row>
    <row r="17" spans="1:4" ht="15" customHeight="1">
      <c r="A17" s="26">
        <v>11</v>
      </c>
      <c r="B17" s="33" t="s">
        <v>100</v>
      </c>
      <c r="C17" s="34">
        <v>290172134.72000003</v>
      </c>
    </row>
    <row r="18" spans="1:4" ht="15" customHeight="1">
      <c r="A18" s="26">
        <v>12</v>
      </c>
      <c r="B18" s="33" t="s">
        <v>101</v>
      </c>
      <c r="C18" s="34">
        <v>4040277.8</v>
      </c>
      <c r="D18" s="199"/>
    </row>
    <row r="19" spans="1:4" ht="15" customHeight="1">
      <c r="A19" s="26">
        <v>13</v>
      </c>
      <c r="B19" s="33" t="s">
        <v>102</v>
      </c>
      <c r="C19" s="28">
        <v>-3396896.86</v>
      </c>
    </row>
    <row r="20" spans="1:4" ht="15" customHeight="1">
      <c r="A20" s="26">
        <v>14</v>
      </c>
      <c r="B20" s="33" t="s">
        <v>103</v>
      </c>
      <c r="C20" s="34"/>
    </row>
    <row r="21" spans="1:4" ht="14.25" customHeight="1">
      <c r="A21" s="26">
        <v>15</v>
      </c>
      <c r="B21" s="33" t="s">
        <v>104</v>
      </c>
      <c r="C21" s="34"/>
    </row>
    <row r="22" spans="1:4" ht="15" customHeight="1">
      <c r="A22" s="26">
        <v>16</v>
      </c>
      <c r="B22" s="33" t="s">
        <v>105</v>
      </c>
      <c r="C22" s="34"/>
    </row>
    <row r="23" spans="1:4" ht="15" customHeight="1">
      <c r="A23" s="26">
        <v>17</v>
      </c>
      <c r="B23" s="33" t="s">
        <v>106</v>
      </c>
      <c r="C23" s="34"/>
    </row>
    <row r="24" spans="1:4" s="29" customFormat="1" ht="14.25" customHeight="1">
      <c r="A24" s="26">
        <v>18</v>
      </c>
      <c r="B24" s="27" t="s">
        <v>107</v>
      </c>
      <c r="C24" s="32">
        <f>C9+C10+C11+C12+C13+C14-C15-C16-C17-C18+C19+C20+C21+C22+C23</f>
        <v>59533695.819999546</v>
      </c>
    </row>
    <row r="25" spans="1:4" ht="15" customHeight="1">
      <c r="A25" s="26">
        <v>19</v>
      </c>
      <c r="B25" s="35" t="s">
        <v>108</v>
      </c>
      <c r="C25" s="34">
        <v>6357397.3600000003</v>
      </c>
      <c r="D25" s="36"/>
    </row>
    <row r="26" spans="1:4" s="29" customFormat="1" ht="14.25" customHeight="1">
      <c r="A26" s="26">
        <v>20</v>
      </c>
      <c r="B26" s="27" t="s">
        <v>109</v>
      </c>
      <c r="C26" s="32">
        <f>C24-C25</f>
        <v>53176298.459999546</v>
      </c>
    </row>
    <row r="27" spans="1:4" ht="36.75" customHeight="1">
      <c r="A27" s="26">
        <v>21</v>
      </c>
      <c r="B27" s="27" t="s">
        <v>110</v>
      </c>
      <c r="C27" s="37"/>
    </row>
    <row r="28" spans="1:4" s="29" customFormat="1" ht="14.25" customHeight="1">
      <c r="A28" s="26">
        <v>22</v>
      </c>
      <c r="B28" s="27" t="s">
        <v>111</v>
      </c>
      <c r="C28" s="32">
        <f>C26-C27</f>
        <v>53176298.459999546</v>
      </c>
    </row>
    <row r="29" spans="1:4" s="29" customFormat="1" ht="14.25" customHeight="1">
      <c r="A29" s="26">
        <v>23</v>
      </c>
      <c r="B29" s="38" t="s">
        <v>112</v>
      </c>
      <c r="C29" s="32"/>
    </row>
    <row r="30" spans="1:4" s="29" customFormat="1" ht="14.25" customHeight="1">
      <c r="A30" s="26"/>
      <c r="B30" s="30" t="s">
        <v>113</v>
      </c>
      <c r="C30" s="32"/>
    </row>
    <row r="31" spans="1:4" ht="15" customHeight="1">
      <c r="A31" s="39"/>
      <c r="B31" s="30" t="s">
        <v>114</v>
      </c>
      <c r="C31" s="37"/>
    </row>
    <row r="32" spans="1:4" ht="15" customHeight="1">
      <c r="A32" s="39"/>
      <c r="B32" s="30" t="s">
        <v>115</v>
      </c>
      <c r="C32" s="37"/>
    </row>
    <row r="33" spans="1:3" s="29" customFormat="1" ht="14.25" customHeight="1">
      <c r="A33" s="26">
        <v>24</v>
      </c>
      <c r="B33" s="27" t="s">
        <v>116</v>
      </c>
      <c r="C33" s="32"/>
    </row>
    <row r="34" spans="1:3" ht="15" customHeight="1">
      <c r="A34" s="26">
        <v>25</v>
      </c>
      <c r="B34" s="27" t="s">
        <v>117</v>
      </c>
      <c r="C34" s="34">
        <v>0</v>
      </c>
    </row>
    <row r="35" spans="1:3" ht="15" customHeight="1">
      <c r="A35" s="105"/>
      <c r="B35" s="106"/>
      <c r="C35" s="107"/>
    </row>
    <row r="37" spans="1:3" ht="22.9" customHeight="1">
      <c r="A37" s="187" t="str">
        <f>+'CT1'!A75:D75</f>
        <v>Гүйцэтгэх захирал                     ______________ /Н.Одончимэг/</v>
      </c>
      <c r="B37" s="187"/>
      <c r="C37" s="187"/>
    </row>
    <row r="38" spans="1:3" ht="22.9" customHeight="1">
      <c r="A38" s="187" t="str">
        <f>+'CT1'!A77:D77</f>
        <v xml:space="preserve">   Ерөнхий нягтлан бодогч        ______________        /Ж.Отгонням/</v>
      </c>
      <c r="B38" s="187"/>
      <c r="C38" s="187"/>
    </row>
    <row r="49" s="18" customFormat="1"/>
    <row r="50" s="18" customFormat="1"/>
    <row r="52" s="18" customFormat="1"/>
    <row r="53" s="18" customFormat="1"/>
    <row r="54" s="18" customFormat="1"/>
    <row r="63" s="18" customFormat="1" ht="14.25" customHeight="1"/>
    <row r="79" s="18" customFormat="1"/>
  </sheetData>
  <mergeCells count="5">
    <mergeCell ref="A1:C1"/>
    <mergeCell ref="A3:B3"/>
    <mergeCell ref="A4:B4"/>
    <mergeCell ref="A37:C37"/>
    <mergeCell ref="A38:C38"/>
  </mergeCells>
  <pageMargins left="0.5" right="0.25" top="0.75" bottom="0.2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BF43D-3DDE-4162-8FAA-84C533EA12F7}">
  <sheetPr codeName="Sheet4"/>
  <dimension ref="A2:M22"/>
  <sheetViews>
    <sheetView view="pageBreakPreview" zoomScaleNormal="80" zoomScaleSheetLayoutView="100" zoomScalePageLayoutView="80" workbookViewId="0">
      <selection activeCell="K11" sqref="K11"/>
    </sheetView>
  </sheetViews>
  <sheetFormatPr defaultColWidth="24.7109375" defaultRowHeight="14.25"/>
  <cols>
    <col min="1" max="1" width="4" style="41" customWidth="1"/>
    <col min="2" max="2" width="34.7109375" style="41" customWidth="1"/>
    <col min="3" max="3" width="13.7109375" style="41" bestFit="1" customWidth="1"/>
    <col min="4" max="4" width="17.85546875" style="41" customWidth="1"/>
    <col min="5" max="5" width="18" style="41" customWidth="1"/>
    <col min="6" max="6" width="18.7109375" style="40" customWidth="1"/>
    <col min="7" max="7" width="14.85546875" style="40" customWidth="1"/>
    <col min="8" max="8" width="14.28515625" style="99" customWidth="1"/>
    <col min="9" max="9" width="18.28515625" style="93" customWidth="1"/>
    <col min="10" max="10" width="18.42578125" style="93" bestFit="1" customWidth="1"/>
    <col min="11" max="13" width="24.7109375" style="40"/>
    <col min="14" max="258" width="24.7109375" style="41"/>
    <col min="259" max="259" width="4" style="41" customWidth="1"/>
    <col min="260" max="260" width="38.7109375" style="41" customWidth="1"/>
    <col min="261" max="261" width="17.42578125" style="41" customWidth="1"/>
    <col min="262" max="263" width="11.42578125" style="41" customWidth="1"/>
    <col min="264" max="264" width="13.42578125" style="41" customWidth="1"/>
    <col min="265" max="266" width="14.42578125" style="41" customWidth="1"/>
    <col min="267" max="514" width="24.7109375" style="41"/>
    <col min="515" max="515" width="4" style="41" customWidth="1"/>
    <col min="516" max="516" width="38.7109375" style="41" customWidth="1"/>
    <col min="517" max="517" width="17.42578125" style="41" customWidth="1"/>
    <col min="518" max="519" width="11.42578125" style="41" customWidth="1"/>
    <col min="520" max="520" width="13.42578125" style="41" customWidth="1"/>
    <col min="521" max="522" width="14.42578125" style="41" customWidth="1"/>
    <col min="523" max="770" width="24.7109375" style="41"/>
    <col min="771" max="771" width="4" style="41" customWidth="1"/>
    <col min="772" max="772" width="38.7109375" style="41" customWidth="1"/>
    <col min="773" max="773" width="17.42578125" style="41" customWidth="1"/>
    <col min="774" max="775" width="11.42578125" style="41" customWidth="1"/>
    <col min="776" max="776" width="13.42578125" style="41" customWidth="1"/>
    <col min="777" max="778" width="14.42578125" style="41" customWidth="1"/>
    <col min="779" max="1026" width="24.7109375" style="41"/>
    <col min="1027" max="1027" width="4" style="41" customWidth="1"/>
    <col min="1028" max="1028" width="38.7109375" style="41" customWidth="1"/>
    <col min="1029" max="1029" width="17.42578125" style="41" customWidth="1"/>
    <col min="1030" max="1031" width="11.42578125" style="41" customWidth="1"/>
    <col min="1032" max="1032" width="13.42578125" style="41" customWidth="1"/>
    <col min="1033" max="1034" width="14.42578125" style="41" customWidth="1"/>
    <col min="1035" max="1282" width="24.7109375" style="41"/>
    <col min="1283" max="1283" width="4" style="41" customWidth="1"/>
    <col min="1284" max="1284" width="38.7109375" style="41" customWidth="1"/>
    <col min="1285" max="1285" width="17.42578125" style="41" customWidth="1"/>
    <col min="1286" max="1287" width="11.42578125" style="41" customWidth="1"/>
    <col min="1288" max="1288" width="13.42578125" style="41" customWidth="1"/>
    <col min="1289" max="1290" width="14.42578125" style="41" customWidth="1"/>
    <col min="1291" max="1538" width="24.7109375" style="41"/>
    <col min="1539" max="1539" width="4" style="41" customWidth="1"/>
    <col min="1540" max="1540" width="38.7109375" style="41" customWidth="1"/>
    <col min="1541" max="1541" width="17.42578125" style="41" customWidth="1"/>
    <col min="1542" max="1543" width="11.42578125" style="41" customWidth="1"/>
    <col min="1544" max="1544" width="13.42578125" style="41" customWidth="1"/>
    <col min="1545" max="1546" width="14.42578125" style="41" customWidth="1"/>
    <col min="1547" max="1794" width="24.7109375" style="41"/>
    <col min="1795" max="1795" width="4" style="41" customWidth="1"/>
    <col min="1796" max="1796" width="38.7109375" style="41" customWidth="1"/>
    <col min="1797" max="1797" width="17.42578125" style="41" customWidth="1"/>
    <col min="1798" max="1799" width="11.42578125" style="41" customWidth="1"/>
    <col min="1800" max="1800" width="13.42578125" style="41" customWidth="1"/>
    <col min="1801" max="1802" width="14.42578125" style="41" customWidth="1"/>
    <col min="1803" max="2050" width="24.7109375" style="41"/>
    <col min="2051" max="2051" width="4" style="41" customWidth="1"/>
    <col min="2052" max="2052" width="38.7109375" style="41" customWidth="1"/>
    <col min="2053" max="2053" width="17.42578125" style="41" customWidth="1"/>
    <col min="2054" max="2055" width="11.42578125" style="41" customWidth="1"/>
    <col min="2056" max="2056" width="13.42578125" style="41" customWidth="1"/>
    <col min="2057" max="2058" width="14.42578125" style="41" customWidth="1"/>
    <col min="2059" max="2306" width="24.7109375" style="41"/>
    <col min="2307" max="2307" width="4" style="41" customWidth="1"/>
    <col min="2308" max="2308" width="38.7109375" style="41" customWidth="1"/>
    <col min="2309" max="2309" width="17.42578125" style="41" customWidth="1"/>
    <col min="2310" max="2311" width="11.42578125" style="41" customWidth="1"/>
    <col min="2312" max="2312" width="13.42578125" style="41" customWidth="1"/>
    <col min="2313" max="2314" width="14.42578125" style="41" customWidth="1"/>
    <col min="2315" max="2562" width="24.7109375" style="41"/>
    <col min="2563" max="2563" width="4" style="41" customWidth="1"/>
    <col min="2564" max="2564" width="38.7109375" style="41" customWidth="1"/>
    <col min="2565" max="2565" width="17.42578125" style="41" customWidth="1"/>
    <col min="2566" max="2567" width="11.42578125" style="41" customWidth="1"/>
    <col min="2568" max="2568" width="13.42578125" style="41" customWidth="1"/>
    <col min="2569" max="2570" width="14.42578125" style="41" customWidth="1"/>
    <col min="2571" max="2818" width="24.7109375" style="41"/>
    <col min="2819" max="2819" width="4" style="41" customWidth="1"/>
    <col min="2820" max="2820" width="38.7109375" style="41" customWidth="1"/>
    <col min="2821" max="2821" width="17.42578125" style="41" customWidth="1"/>
    <col min="2822" max="2823" width="11.42578125" style="41" customWidth="1"/>
    <col min="2824" max="2824" width="13.42578125" style="41" customWidth="1"/>
    <col min="2825" max="2826" width="14.42578125" style="41" customWidth="1"/>
    <col min="2827" max="3074" width="24.7109375" style="41"/>
    <col min="3075" max="3075" width="4" style="41" customWidth="1"/>
    <col min="3076" max="3076" width="38.7109375" style="41" customWidth="1"/>
    <col min="3077" max="3077" width="17.42578125" style="41" customWidth="1"/>
    <col min="3078" max="3079" width="11.42578125" style="41" customWidth="1"/>
    <col min="3080" max="3080" width="13.42578125" style="41" customWidth="1"/>
    <col min="3081" max="3082" width="14.42578125" style="41" customWidth="1"/>
    <col min="3083" max="3330" width="24.7109375" style="41"/>
    <col min="3331" max="3331" width="4" style="41" customWidth="1"/>
    <col min="3332" max="3332" width="38.7109375" style="41" customWidth="1"/>
    <col min="3333" max="3333" width="17.42578125" style="41" customWidth="1"/>
    <col min="3334" max="3335" width="11.42578125" style="41" customWidth="1"/>
    <col min="3336" max="3336" width="13.42578125" style="41" customWidth="1"/>
    <col min="3337" max="3338" width="14.42578125" style="41" customWidth="1"/>
    <col min="3339" max="3586" width="24.7109375" style="41"/>
    <col min="3587" max="3587" width="4" style="41" customWidth="1"/>
    <col min="3588" max="3588" width="38.7109375" style="41" customWidth="1"/>
    <col min="3589" max="3589" width="17.42578125" style="41" customWidth="1"/>
    <col min="3590" max="3591" width="11.42578125" style="41" customWidth="1"/>
    <col min="3592" max="3592" width="13.42578125" style="41" customWidth="1"/>
    <col min="3593" max="3594" width="14.42578125" style="41" customWidth="1"/>
    <col min="3595" max="3842" width="24.7109375" style="41"/>
    <col min="3843" max="3843" width="4" style="41" customWidth="1"/>
    <col min="3844" max="3844" width="38.7109375" style="41" customWidth="1"/>
    <col min="3845" max="3845" width="17.42578125" style="41" customWidth="1"/>
    <col min="3846" max="3847" width="11.42578125" style="41" customWidth="1"/>
    <col min="3848" max="3848" width="13.42578125" style="41" customWidth="1"/>
    <col min="3849" max="3850" width="14.42578125" style="41" customWidth="1"/>
    <col min="3851" max="4098" width="24.7109375" style="41"/>
    <col min="4099" max="4099" width="4" style="41" customWidth="1"/>
    <col min="4100" max="4100" width="38.7109375" style="41" customWidth="1"/>
    <col min="4101" max="4101" width="17.42578125" style="41" customWidth="1"/>
    <col min="4102" max="4103" width="11.42578125" style="41" customWidth="1"/>
    <col min="4104" max="4104" width="13.42578125" style="41" customWidth="1"/>
    <col min="4105" max="4106" width="14.42578125" style="41" customWidth="1"/>
    <col min="4107" max="4354" width="24.7109375" style="41"/>
    <col min="4355" max="4355" width="4" style="41" customWidth="1"/>
    <col min="4356" max="4356" width="38.7109375" style="41" customWidth="1"/>
    <col min="4357" max="4357" width="17.42578125" style="41" customWidth="1"/>
    <col min="4358" max="4359" width="11.42578125" style="41" customWidth="1"/>
    <col min="4360" max="4360" width="13.42578125" style="41" customWidth="1"/>
    <col min="4361" max="4362" width="14.42578125" style="41" customWidth="1"/>
    <col min="4363" max="4610" width="24.7109375" style="41"/>
    <col min="4611" max="4611" width="4" style="41" customWidth="1"/>
    <col min="4612" max="4612" width="38.7109375" style="41" customWidth="1"/>
    <col min="4613" max="4613" width="17.42578125" style="41" customWidth="1"/>
    <col min="4614" max="4615" width="11.42578125" style="41" customWidth="1"/>
    <col min="4616" max="4616" width="13.42578125" style="41" customWidth="1"/>
    <col min="4617" max="4618" width="14.42578125" style="41" customWidth="1"/>
    <col min="4619" max="4866" width="24.7109375" style="41"/>
    <col min="4867" max="4867" width="4" style="41" customWidth="1"/>
    <col min="4868" max="4868" width="38.7109375" style="41" customWidth="1"/>
    <col min="4869" max="4869" width="17.42578125" style="41" customWidth="1"/>
    <col min="4870" max="4871" width="11.42578125" style="41" customWidth="1"/>
    <col min="4872" max="4872" width="13.42578125" style="41" customWidth="1"/>
    <col min="4873" max="4874" width="14.42578125" style="41" customWidth="1"/>
    <col min="4875" max="5122" width="24.7109375" style="41"/>
    <col min="5123" max="5123" width="4" style="41" customWidth="1"/>
    <col min="5124" max="5124" width="38.7109375" style="41" customWidth="1"/>
    <col min="5125" max="5125" width="17.42578125" style="41" customWidth="1"/>
    <col min="5126" max="5127" width="11.42578125" style="41" customWidth="1"/>
    <col min="5128" max="5128" width="13.42578125" style="41" customWidth="1"/>
    <col min="5129" max="5130" width="14.42578125" style="41" customWidth="1"/>
    <col min="5131" max="5378" width="24.7109375" style="41"/>
    <col min="5379" max="5379" width="4" style="41" customWidth="1"/>
    <col min="5380" max="5380" width="38.7109375" style="41" customWidth="1"/>
    <col min="5381" max="5381" width="17.42578125" style="41" customWidth="1"/>
    <col min="5382" max="5383" width="11.42578125" style="41" customWidth="1"/>
    <col min="5384" max="5384" width="13.42578125" style="41" customWidth="1"/>
    <col min="5385" max="5386" width="14.42578125" style="41" customWidth="1"/>
    <col min="5387" max="5634" width="24.7109375" style="41"/>
    <col min="5635" max="5635" width="4" style="41" customWidth="1"/>
    <col min="5636" max="5636" width="38.7109375" style="41" customWidth="1"/>
    <col min="5637" max="5637" width="17.42578125" style="41" customWidth="1"/>
    <col min="5638" max="5639" width="11.42578125" style="41" customWidth="1"/>
    <col min="5640" max="5640" width="13.42578125" style="41" customWidth="1"/>
    <col min="5641" max="5642" width="14.42578125" style="41" customWidth="1"/>
    <col min="5643" max="5890" width="24.7109375" style="41"/>
    <col min="5891" max="5891" width="4" style="41" customWidth="1"/>
    <col min="5892" max="5892" width="38.7109375" style="41" customWidth="1"/>
    <col min="5893" max="5893" width="17.42578125" style="41" customWidth="1"/>
    <col min="5894" max="5895" width="11.42578125" style="41" customWidth="1"/>
    <col min="5896" max="5896" width="13.42578125" style="41" customWidth="1"/>
    <col min="5897" max="5898" width="14.42578125" style="41" customWidth="1"/>
    <col min="5899" max="6146" width="24.7109375" style="41"/>
    <col min="6147" max="6147" width="4" style="41" customWidth="1"/>
    <col min="6148" max="6148" width="38.7109375" style="41" customWidth="1"/>
    <col min="6149" max="6149" width="17.42578125" style="41" customWidth="1"/>
    <col min="6150" max="6151" width="11.42578125" style="41" customWidth="1"/>
    <col min="6152" max="6152" width="13.42578125" style="41" customWidth="1"/>
    <col min="6153" max="6154" width="14.42578125" style="41" customWidth="1"/>
    <col min="6155" max="6402" width="24.7109375" style="41"/>
    <col min="6403" max="6403" width="4" style="41" customWidth="1"/>
    <col min="6404" max="6404" width="38.7109375" style="41" customWidth="1"/>
    <col min="6405" max="6405" width="17.42578125" style="41" customWidth="1"/>
    <col min="6406" max="6407" width="11.42578125" style="41" customWidth="1"/>
    <col min="6408" max="6408" width="13.42578125" style="41" customWidth="1"/>
    <col min="6409" max="6410" width="14.42578125" style="41" customWidth="1"/>
    <col min="6411" max="6658" width="24.7109375" style="41"/>
    <col min="6659" max="6659" width="4" style="41" customWidth="1"/>
    <col min="6660" max="6660" width="38.7109375" style="41" customWidth="1"/>
    <col min="6661" max="6661" width="17.42578125" style="41" customWidth="1"/>
    <col min="6662" max="6663" width="11.42578125" style="41" customWidth="1"/>
    <col min="6664" max="6664" width="13.42578125" style="41" customWidth="1"/>
    <col min="6665" max="6666" width="14.42578125" style="41" customWidth="1"/>
    <col min="6667" max="6914" width="24.7109375" style="41"/>
    <col min="6915" max="6915" width="4" style="41" customWidth="1"/>
    <col min="6916" max="6916" width="38.7109375" style="41" customWidth="1"/>
    <col min="6917" max="6917" width="17.42578125" style="41" customWidth="1"/>
    <col min="6918" max="6919" width="11.42578125" style="41" customWidth="1"/>
    <col min="6920" max="6920" width="13.42578125" style="41" customWidth="1"/>
    <col min="6921" max="6922" width="14.42578125" style="41" customWidth="1"/>
    <col min="6923" max="7170" width="24.7109375" style="41"/>
    <col min="7171" max="7171" width="4" style="41" customWidth="1"/>
    <col min="7172" max="7172" width="38.7109375" style="41" customWidth="1"/>
    <col min="7173" max="7173" width="17.42578125" style="41" customWidth="1"/>
    <col min="7174" max="7175" width="11.42578125" style="41" customWidth="1"/>
    <col min="7176" max="7176" width="13.42578125" style="41" customWidth="1"/>
    <col min="7177" max="7178" width="14.42578125" style="41" customWidth="1"/>
    <col min="7179" max="7426" width="24.7109375" style="41"/>
    <col min="7427" max="7427" width="4" style="41" customWidth="1"/>
    <col min="7428" max="7428" width="38.7109375" style="41" customWidth="1"/>
    <col min="7429" max="7429" width="17.42578125" style="41" customWidth="1"/>
    <col min="7430" max="7431" width="11.42578125" style="41" customWidth="1"/>
    <col min="7432" max="7432" width="13.42578125" style="41" customWidth="1"/>
    <col min="7433" max="7434" width="14.42578125" style="41" customWidth="1"/>
    <col min="7435" max="7682" width="24.7109375" style="41"/>
    <col min="7683" max="7683" width="4" style="41" customWidth="1"/>
    <col min="7684" max="7684" width="38.7109375" style="41" customWidth="1"/>
    <col min="7685" max="7685" width="17.42578125" style="41" customWidth="1"/>
    <col min="7686" max="7687" width="11.42578125" style="41" customWidth="1"/>
    <col min="7688" max="7688" width="13.42578125" style="41" customWidth="1"/>
    <col min="7689" max="7690" width="14.42578125" style="41" customWidth="1"/>
    <col min="7691" max="7938" width="24.7109375" style="41"/>
    <col min="7939" max="7939" width="4" style="41" customWidth="1"/>
    <col min="7940" max="7940" width="38.7109375" style="41" customWidth="1"/>
    <col min="7941" max="7941" width="17.42578125" style="41" customWidth="1"/>
    <col min="7942" max="7943" width="11.42578125" style="41" customWidth="1"/>
    <col min="7944" max="7944" width="13.42578125" style="41" customWidth="1"/>
    <col min="7945" max="7946" width="14.42578125" style="41" customWidth="1"/>
    <col min="7947" max="8194" width="24.7109375" style="41"/>
    <col min="8195" max="8195" width="4" style="41" customWidth="1"/>
    <col min="8196" max="8196" width="38.7109375" style="41" customWidth="1"/>
    <col min="8197" max="8197" width="17.42578125" style="41" customWidth="1"/>
    <col min="8198" max="8199" width="11.42578125" style="41" customWidth="1"/>
    <col min="8200" max="8200" width="13.42578125" style="41" customWidth="1"/>
    <col min="8201" max="8202" width="14.42578125" style="41" customWidth="1"/>
    <col min="8203" max="8450" width="24.7109375" style="41"/>
    <col min="8451" max="8451" width="4" style="41" customWidth="1"/>
    <col min="8452" max="8452" width="38.7109375" style="41" customWidth="1"/>
    <col min="8453" max="8453" width="17.42578125" style="41" customWidth="1"/>
    <col min="8454" max="8455" width="11.42578125" style="41" customWidth="1"/>
    <col min="8456" max="8456" width="13.42578125" style="41" customWidth="1"/>
    <col min="8457" max="8458" width="14.42578125" style="41" customWidth="1"/>
    <col min="8459" max="8706" width="24.7109375" style="41"/>
    <col min="8707" max="8707" width="4" style="41" customWidth="1"/>
    <col min="8708" max="8708" width="38.7109375" style="41" customWidth="1"/>
    <col min="8709" max="8709" width="17.42578125" style="41" customWidth="1"/>
    <col min="8710" max="8711" width="11.42578125" style="41" customWidth="1"/>
    <col min="8712" max="8712" width="13.42578125" style="41" customWidth="1"/>
    <col min="8713" max="8714" width="14.42578125" style="41" customWidth="1"/>
    <col min="8715" max="8962" width="24.7109375" style="41"/>
    <col min="8963" max="8963" width="4" style="41" customWidth="1"/>
    <col min="8964" max="8964" width="38.7109375" style="41" customWidth="1"/>
    <col min="8965" max="8965" width="17.42578125" style="41" customWidth="1"/>
    <col min="8966" max="8967" width="11.42578125" style="41" customWidth="1"/>
    <col min="8968" max="8968" width="13.42578125" style="41" customWidth="1"/>
    <col min="8969" max="8970" width="14.42578125" style="41" customWidth="1"/>
    <col min="8971" max="9218" width="24.7109375" style="41"/>
    <col min="9219" max="9219" width="4" style="41" customWidth="1"/>
    <col min="9220" max="9220" width="38.7109375" style="41" customWidth="1"/>
    <col min="9221" max="9221" width="17.42578125" style="41" customWidth="1"/>
    <col min="9222" max="9223" width="11.42578125" style="41" customWidth="1"/>
    <col min="9224" max="9224" width="13.42578125" style="41" customWidth="1"/>
    <col min="9225" max="9226" width="14.42578125" style="41" customWidth="1"/>
    <col min="9227" max="9474" width="24.7109375" style="41"/>
    <col min="9475" max="9475" width="4" style="41" customWidth="1"/>
    <col min="9476" max="9476" width="38.7109375" style="41" customWidth="1"/>
    <col min="9477" max="9477" width="17.42578125" style="41" customWidth="1"/>
    <col min="9478" max="9479" width="11.42578125" style="41" customWidth="1"/>
    <col min="9480" max="9480" width="13.42578125" style="41" customWidth="1"/>
    <col min="9481" max="9482" width="14.42578125" style="41" customWidth="1"/>
    <col min="9483" max="9730" width="24.7109375" style="41"/>
    <col min="9731" max="9731" width="4" style="41" customWidth="1"/>
    <col min="9732" max="9732" width="38.7109375" style="41" customWidth="1"/>
    <col min="9733" max="9733" width="17.42578125" style="41" customWidth="1"/>
    <col min="9734" max="9735" width="11.42578125" style="41" customWidth="1"/>
    <col min="9736" max="9736" width="13.42578125" style="41" customWidth="1"/>
    <col min="9737" max="9738" width="14.42578125" style="41" customWidth="1"/>
    <col min="9739" max="9986" width="24.7109375" style="41"/>
    <col min="9987" max="9987" width="4" style="41" customWidth="1"/>
    <col min="9988" max="9988" width="38.7109375" style="41" customWidth="1"/>
    <col min="9989" max="9989" width="17.42578125" style="41" customWidth="1"/>
    <col min="9990" max="9991" width="11.42578125" style="41" customWidth="1"/>
    <col min="9992" max="9992" width="13.42578125" style="41" customWidth="1"/>
    <col min="9993" max="9994" width="14.42578125" style="41" customWidth="1"/>
    <col min="9995" max="10242" width="24.7109375" style="41"/>
    <col min="10243" max="10243" width="4" style="41" customWidth="1"/>
    <col min="10244" max="10244" width="38.7109375" style="41" customWidth="1"/>
    <col min="10245" max="10245" width="17.42578125" style="41" customWidth="1"/>
    <col min="10246" max="10247" width="11.42578125" style="41" customWidth="1"/>
    <col min="10248" max="10248" width="13.42578125" style="41" customWidth="1"/>
    <col min="10249" max="10250" width="14.42578125" style="41" customWidth="1"/>
    <col min="10251" max="10498" width="24.7109375" style="41"/>
    <col min="10499" max="10499" width="4" style="41" customWidth="1"/>
    <col min="10500" max="10500" width="38.7109375" style="41" customWidth="1"/>
    <col min="10501" max="10501" width="17.42578125" style="41" customWidth="1"/>
    <col min="10502" max="10503" width="11.42578125" style="41" customWidth="1"/>
    <col min="10504" max="10504" width="13.42578125" style="41" customWidth="1"/>
    <col min="10505" max="10506" width="14.42578125" style="41" customWidth="1"/>
    <col min="10507" max="10754" width="24.7109375" style="41"/>
    <col min="10755" max="10755" width="4" style="41" customWidth="1"/>
    <col min="10756" max="10756" width="38.7109375" style="41" customWidth="1"/>
    <col min="10757" max="10757" width="17.42578125" style="41" customWidth="1"/>
    <col min="10758" max="10759" width="11.42578125" style="41" customWidth="1"/>
    <col min="10760" max="10760" width="13.42578125" style="41" customWidth="1"/>
    <col min="10761" max="10762" width="14.42578125" style="41" customWidth="1"/>
    <col min="10763" max="11010" width="24.7109375" style="41"/>
    <col min="11011" max="11011" width="4" style="41" customWidth="1"/>
    <col min="11012" max="11012" width="38.7109375" style="41" customWidth="1"/>
    <col min="11013" max="11013" width="17.42578125" style="41" customWidth="1"/>
    <col min="11014" max="11015" width="11.42578125" style="41" customWidth="1"/>
    <col min="11016" max="11016" width="13.42578125" style="41" customWidth="1"/>
    <col min="11017" max="11018" width="14.42578125" style="41" customWidth="1"/>
    <col min="11019" max="11266" width="24.7109375" style="41"/>
    <col min="11267" max="11267" width="4" style="41" customWidth="1"/>
    <col min="11268" max="11268" width="38.7109375" style="41" customWidth="1"/>
    <col min="11269" max="11269" width="17.42578125" style="41" customWidth="1"/>
    <col min="11270" max="11271" width="11.42578125" style="41" customWidth="1"/>
    <col min="11272" max="11272" width="13.42578125" style="41" customWidth="1"/>
    <col min="11273" max="11274" width="14.42578125" style="41" customWidth="1"/>
    <col min="11275" max="11522" width="24.7109375" style="41"/>
    <col min="11523" max="11523" width="4" style="41" customWidth="1"/>
    <col min="11524" max="11524" width="38.7109375" style="41" customWidth="1"/>
    <col min="11525" max="11525" width="17.42578125" style="41" customWidth="1"/>
    <col min="11526" max="11527" width="11.42578125" style="41" customWidth="1"/>
    <col min="11528" max="11528" width="13.42578125" style="41" customWidth="1"/>
    <col min="11529" max="11530" width="14.42578125" style="41" customWidth="1"/>
    <col min="11531" max="11778" width="24.7109375" style="41"/>
    <col min="11779" max="11779" width="4" style="41" customWidth="1"/>
    <col min="11780" max="11780" width="38.7109375" style="41" customWidth="1"/>
    <col min="11781" max="11781" width="17.42578125" style="41" customWidth="1"/>
    <col min="11782" max="11783" width="11.42578125" style="41" customWidth="1"/>
    <col min="11784" max="11784" width="13.42578125" style="41" customWidth="1"/>
    <col min="11785" max="11786" width="14.42578125" style="41" customWidth="1"/>
    <col min="11787" max="12034" width="24.7109375" style="41"/>
    <col min="12035" max="12035" width="4" style="41" customWidth="1"/>
    <col min="12036" max="12036" width="38.7109375" style="41" customWidth="1"/>
    <col min="12037" max="12037" width="17.42578125" style="41" customWidth="1"/>
    <col min="12038" max="12039" width="11.42578125" style="41" customWidth="1"/>
    <col min="12040" max="12040" width="13.42578125" style="41" customWidth="1"/>
    <col min="12041" max="12042" width="14.42578125" style="41" customWidth="1"/>
    <col min="12043" max="12290" width="24.7109375" style="41"/>
    <col min="12291" max="12291" width="4" style="41" customWidth="1"/>
    <col min="12292" max="12292" width="38.7109375" style="41" customWidth="1"/>
    <col min="12293" max="12293" width="17.42578125" style="41" customWidth="1"/>
    <col min="12294" max="12295" width="11.42578125" style="41" customWidth="1"/>
    <col min="12296" max="12296" width="13.42578125" style="41" customWidth="1"/>
    <col min="12297" max="12298" width="14.42578125" style="41" customWidth="1"/>
    <col min="12299" max="12546" width="24.7109375" style="41"/>
    <col min="12547" max="12547" width="4" style="41" customWidth="1"/>
    <col min="12548" max="12548" width="38.7109375" style="41" customWidth="1"/>
    <col min="12549" max="12549" width="17.42578125" style="41" customWidth="1"/>
    <col min="12550" max="12551" width="11.42578125" style="41" customWidth="1"/>
    <col min="12552" max="12552" width="13.42578125" style="41" customWidth="1"/>
    <col min="12553" max="12554" width="14.42578125" style="41" customWidth="1"/>
    <col min="12555" max="12802" width="24.7109375" style="41"/>
    <col min="12803" max="12803" width="4" style="41" customWidth="1"/>
    <col min="12804" max="12804" width="38.7109375" style="41" customWidth="1"/>
    <col min="12805" max="12805" width="17.42578125" style="41" customWidth="1"/>
    <col min="12806" max="12807" width="11.42578125" style="41" customWidth="1"/>
    <col min="12808" max="12808" width="13.42578125" style="41" customWidth="1"/>
    <col min="12809" max="12810" width="14.42578125" style="41" customWidth="1"/>
    <col min="12811" max="13058" width="24.7109375" style="41"/>
    <col min="13059" max="13059" width="4" style="41" customWidth="1"/>
    <col min="13060" max="13060" width="38.7109375" style="41" customWidth="1"/>
    <col min="13061" max="13061" width="17.42578125" style="41" customWidth="1"/>
    <col min="13062" max="13063" width="11.42578125" style="41" customWidth="1"/>
    <col min="13064" max="13064" width="13.42578125" style="41" customWidth="1"/>
    <col min="13065" max="13066" width="14.42578125" style="41" customWidth="1"/>
    <col min="13067" max="13314" width="24.7109375" style="41"/>
    <col min="13315" max="13315" width="4" style="41" customWidth="1"/>
    <col min="13316" max="13316" width="38.7109375" style="41" customWidth="1"/>
    <col min="13317" max="13317" width="17.42578125" style="41" customWidth="1"/>
    <col min="13318" max="13319" width="11.42578125" style="41" customWidth="1"/>
    <col min="13320" max="13320" width="13.42578125" style="41" customWidth="1"/>
    <col min="13321" max="13322" width="14.42578125" style="41" customWidth="1"/>
    <col min="13323" max="13570" width="24.7109375" style="41"/>
    <col min="13571" max="13571" width="4" style="41" customWidth="1"/>
    <col min="13572" max="13572" width="38.7109375" style="41" customWidth="1"/>
    <col min="13573" max="13573" width="17.42578125" style="41" customWidth="1"/>
    <col min="13574" max="13575" width="11.42578125" style="41" customWidth="1"/>
    <col min="13576" max="13576" width="13.42578125" style="41" customWidth="1"/>
    <col min="13577" max="13578" width="14.42578125" style="41" customWidth="1"/>
    <col min="13579" max="13826" width="24.7109375" style="41"/>
    <col min="13827" max="13827" width="4" style="41" customWidth="1"/>
    <col min="13828" max="13828" width="38.7109375" style="41" customWidth="1"/>
    <col min="13829" max="13829" width="17.42578125" style="41" customWidth="1"/>
    <col min="13830" max="13831" width="11.42578125" style="41" customWidth="1"/>
    <col min="13832" max="13832" width="13.42578125" style="41" customWidth="1"/>
    <col min="13833" max="13834" width="14.42578125" style="41" customWidth="1"/>
    <col min="13835" max="14082" width="24.7109375" style="41"/>
    <col min="14083" max="14083" width="4" style="41" customWidth="1"/>
    <col min="14084" max="14084" width="38.7109375" style="41" customWidth="1"/>
    <col min="14085" max="14085" width="17.42578125" style="41" customWidth="1"/>
    <col min="14086" max="14087" width="11.42578125" style="41" customWidth="1"/>
    <col min="14088" max="14088" width="13.42578125" style="41" customWidth="1"/>
    <col min="14089" max="14090" width="14.42578125" style="41" customWidth="1"/>
    <col min="14091" max="14338" width="24.7109375" style="41"/>
    <col min="14339" max="14339" width="4" style="41" customWidth="1"/>
    <col min="14340" max="14340" width="38.7109375" style="41" customWidth="1"/>
    <col min="14341" max="14341" width="17.42578125" style="41" customWidth="1"/>
    <col min="14342" max="14343" width="11.42578125" style="41" customWidth="1"/>
    <col min="14344" max="14344" width="13.42578125" style="41" customWidth="1"/>
    <col min="14345" max="14346" width="14.42578125" style="41" customWidth="1"/>
    <col min="14347" max="14594" width="24.7109375" style="41"/>
    <col min="14595" max="14595" width="4" style="41" customWidth="1"/>
    <col min="14596" max="14596" width="38.7109375" style="41" customWidth="1"/>
    <col min="14597" max="14597" width="17.42578125" style="41" customWidth="1"/>
    <col min="14598" max="14599" width="11.42578125" style="41" customWidth="1"/>
    <col min="14600" max="14600" width="13.42578125" style="41" customWidth="1"/>
    <col min="14601" max="14602" width="14.42578125" style="41" customWidth="1"/>
    <col min="14603" max="14850" width="24.7109375" style="41"/>
    <col min="14851" max="14851" width="4" style="41" customWidth="1"/>
    <col min="14852" max="14852" width="38.7109375" style="41" customWidth="1"/>
    <col min="14853" max="14853" width="17.42578125" style="41" customWidth="1"/>
    <col min="14854" max="14855" width="11.42578125" style="41" customWidth="1"/>
    <col min="14856" max="14856" width="13.42578125" style="41" customWidth="1"/>
    <col min="14857" max="14858" width="14.42578125" style="41" customWidth="1"/>
    <col min="14859" max="15106" width="24.7109375" style="41"/>
    <col min="15107" max="15107" width="4" style="41" customWidth="1"/>
    <col min="15108" max="15108" width="38.7109375" style="41" customWidth="1"/>
    <col min="15109" max="15109" width="17.42578125" style="41" customWidth="1"/>
    <col min="15110" max="15111" width="11.42578125" style="41" customWidth="1"/>
    <col min="15112" max="15112" width="13.42578125" style="41" customWidth="1"/>
    <col min="15113" max="15114" width="14.42578125" style="41" customWidth="1"/>
    <col min="15115" max="15362" width="24.7109375" style="41"/>
    <col min="15363" max="15363" width="4" style="41" customWidth="1"/>
    <col min="15364" max="15364" width="38.7109375" style="41" customWidth="1"/>
    <col min="15365" max="15365" width="17.42578125" style="41" customWidth="1"/>
    <col min="15366" max="15367" width="11.42578125" style="41" customWidth="1"/>
    <col min="15368" max="15368" width="13.42578125" style="41" customWidth="1"/>
    <col min="15369" max="15370" width="14.42578125" style="41" customWidth="1"/>
    <col min="15371" max="15618" width="24.7109375" style="41"/>
    <col min="15619" max="15619" width="4" style="41" customWidth="1"/>
    <col min="15620" max="15620" width="38.7109375" style="41" customWidth="1"/>
    <col min="15621" max="15621" width="17.42578125" style="41" customWidth="1"/>
    <col min="15622" max="15623" width="11.42578125" style="41" customWidth="1"/>
    <col min="15624" max="15624" width="13.42578125" style="41" customWidth="1"/>
    <col min="15625" max="15626" width="14.42578125" style="41" customWidth="1"/>
    <col min="15627" max="15874" width="24.7109375" style="41"/>
    <col min="15875" max="15875" width="4" style="41" customWidth="1"/>
    <col min="15876" max="15876" width="38.7109375" style="41" customWidth="1"/>
    <col min="15877" max="15877" width="17.42578125" style="41" customWidth="1"/>
    <col min="15878" max="15879" width="11.42578125" style="41" customWidth="1"/>
    <col min="15880" max="15880" width="13.42578125" style="41" customWidth="1"/>
    <col min="15881" max="15882" width="14.42578125" style="41" customWidth="1"/>
    <col min="15883" max="16130" width="24.7109375" style="41"/>
    <col min="16131" max="16131" width="4" style="41" customWidth="1"/>
    <col min="16132" max="16132" width="38.7109375" style="41" customWidth="1"/>
    <col min="16133" max="16133" width="17.42578125" style="41" customWidth="1"/>
    <col min="16134" max="16135" width="11.42578125" style="41" customWidth="1"/>
    <col min="16136" max="16136" width="13.42578125" style="41" customWidth="1"/>
    <col min="16137" max="16138" width="14.42578125" style="41" customWidth="1"/>
    <col min="16139" max="16384" width="24.7109375" style="41"/>
  </cols>
  <sheetData>
    <row r="2" spans="1:13" ht="15.75">
      <c r="A2" s="190" t="s">
        <v>118</v>
      </c>
      <c r="B2" s="190"/>
      <c r="C2" s="190"/>
      <c r="D2" s="190"/>
      <c r="E2" s="190"/>
      <c r="F2" s="190"/>
      <c r="G2" s="190"/>
      <c r="H2" s="190"/>
      <c r="I2" s="190"/>
      <c r="J2" s="190"/>
    </row>
    <row r="3" spans="1:13">
      <c r="A3" s="42"/>
      <c r="B3" s="43" t="str">
        <f>+'CT2'!A3</f>
        <v xml:space="preserve">  "ХӨВСГӨЛ АЛТАНДУУЛГА" ХК</v>
      </c>
      <c r="C3" s="43"/>
      <c r="D3" s="43"/>
      <c r="E3" s="43"/>
      <c r="F3" s="43"/>
      <c r="G3" s="43"/>
      <c r="I3" s="103" t="str">
        <f>+'CT2'!C3</f>
        <v>2023 оны 06 сарын 30 өдөр</v>
      </c>
      <c r="J3" s="103"/>
    </row>
    <row r="4" spans="1:13">
      <c r="B4" s="44" t="s">
        <v>1</v>
      </c>
      <c r="C4" s="44"/>
      <c r="D4" s="44"/>
      <c r="E4" s="44"/>
    </row>
    <row r="5" spans="1:13" ht="11.25" customHeight="1">
      <c r="F5" s="45"/>
      <c r="G5" s="45"/>
      <c r="H5" s="100"/>
      <c r="I5" s="94"/>
      <c r="J5" s="104" t="s">
        <v>2</v>
      </c>
    </row>
    <row r="6" spans="1:13" s="47" customFormat="1" ht="14.25" customHeight="1">
      <c r="A6" s="191"/>
      <c r="B6" s="191" t="s">
        <v>119</v>
      </c>
      <c r="C6" s="189" t="s">
        <v>197</v>
      </c>
      <c r="D6" s="189" t="s">
        <v>77</v>
      </c>
      <c r="E6" s="189" t="s">
        <v>80</v>
      </c>
      <c r="F6" s="189" t="s">
        <v>192</v>
      </c>
      <c r="G6" s="189" t="s">
        <v>122</v>
      </c>
      <c r="H6" s="192" t="s">
        <v>193</v>
      </c>
      <c r="I6" s="193" t="s">
        <v>198</v>
      </c>
      <c r="J6" s="194" t="s">
        <v>120</v>
      </c>
      <c r="K6" s="46"/>
      <c r="L6" s="46"/>
      <c r="M6" s="46"/>
    </row>
    <row r="7" spans="1:13" s="47" customFormat="1">
      <c r="A7" s="191"/>
      <c r="B7" s="191"/>
      <c r="C7" s="189"/>
      <c r="D7" s="189"/>
      <c r="E7" s="189"/>
      <c r="F7" s="189"/>
      <c r="G7" s="189"/>
      <c r="H7" s="192"/>
      <c r="I7" s="193"/>
      <c r="J7" s="194"/>
      <c r="K7" s="46"/>
      <c r="L7" s="46"/>
      <c r="M7" s="46"/>
    </row>
    <row r="8" spans="1:13" s="47" customFormat="1">
      <c r="A8" s="191"/>
      <c r="B8" s="191"/>
      <c r="C8" s="189"/>
      <c r="D8" s="189"/>
      <c r="E8" s="189"/>
      <c r="F8" s="189"/>
      <c r="G8" s="189"/>
      <c r="H8" s="192"/>
      <c r="I8" s="193"/>
      <c r="J8" s="194"/>
      <c r="K8" s="46"/>
      <c r="L8" s="46"/>
      <c r="M8" s="46"/>
    </row>
    <row r="9" spans="1:13" s="43" customFormat="1" ht="28.5">
      <c r="A9" s="82">
        <v>1</v>
      </c>
      <c r="B9" s="83" t="s">
        <v>588</v>
      </c>
      <c r="C9" s="84">
        <f>+'CT1'!C61</f>
        <v>157342000</v>
      </c>
      <c r="D9" s="84">
        <f>+'CT1'!C63</f>
        <v>-531647877.82999998</v>
      </c>
      <c r="E9" s="84">
        <f>+'CT1'!C64</f>
        <v>3355642713.7199998</v>
      </c>
      <c r="F9" s="85">
        <f>+'CT1'!C65</f>
        <v>3515568123.8899999</v>
      </c>
      <c r="G9" s="84"/>
      <c r="H9" s="84">
        <f>+'CT1'!D67</f>
        <v>0</v>
      </c>
      <c r="I9" s="13">
        <f>+'CT1'!C68</f>
        <v>1685360778.1099999</v>
      </c>
      <c r="J9" s="95">
        <f>SUM(C9:I9)</f>
        <v>8182265737.8899994</v>
      </c>
      <c r="K9" s="87"/>
      <c r="L9" s="87"/>
      <c r="M9" s="87"/>
    </row>
    <row r="10" spans="1:13" s="53" customFormat="1" ht="42.75">
      <c r="A10" s="81">
        <v>2</v>
      </c>
      <c r="B10" s="88" t="s">
        <v>199</v>
      </c>
      <c r="C10" s="89"/>
      <c r="D10" s="89"/>
      <c r="E10" s="89"/>
      <c r="F10" s="89"/>
      <c r="G10" s="89"/>
      <c r="H10" s="89"/>
      <c r="I10" s="96"/>
      <c r="J10" s="95">
        <f t="shared" ref="J10:J16" si="0">SUM(F10:I10)</f>
        <v>0</v>
      </c>
      <c r="K10" s="90"/>
      <c r="L10" s="90"/>
      <c r="M10" s="90"/>
    </row>
    <row r="11" spans="1:13" s="43" customFormat="1">
      <c r="A11" s="82">
        <v>3</v>
      </c>
      <c r="B11" s="91" t="s">
        <v>121</v>
      </c>
      <c r="C11" s="92">
        <f>+C9</f>
        <v>157342000</v>
      </c>
      <c r="D11" s="92">
        <f t="shared" ref="D11:E11" si="1">+D9</f>
        <v>-531647877.82999998</v>
      </c>
      <c r="E11" s="92">
        <f t="shared" si="1"/>
        <v>3355642713.7199998</v>
      </c>
      <c r="F11" s="84">
        <f>SUM(F9:F10)</f>
        <v>3515568123.8899999</v>
      </c>
      <c r="G11" s="84">
        <f>SUM(G9:G10)</f>
        <v>0</v>
      </c>
      <c r="H11" s="84">
        <f>SUM(H9:H10)</f>
        <v>0</v>
      </c>
      <c r="I11" s="95">
        <f>SUM(I9:I10)</f>
        <v>1685360778.1099999</v>
      </c>
      <c r="J11" s="95">
        <f t="shared" si="0"/>
        <v>5200928902</v>
      </c>
      <c r="K11" s="87"/>
      <c r="L11" s="87"/>
      <c r="M11" s="87"/>
    </row>
    <row r="12" spans="1:13" s="53" customFormat="1" ht="28.5">
      <c r="A12" s="81">
        <v>4</v>
      </c>
      <c r="B12" s="88" t="s">
        <v>111</v>
      </c>
      <c r="C12" s="89"/>
      <c r="D12" s="89"/>
      <c r="E12" s="89"/>
      <c r="F12" s="89"/>
      <c r="G12" s="89"/>
      <c r="H12" s="89"/>
      <c r="I12" s="96">
        <f>+'CT2'!C28</f>
        <v>53176298.459999546</v>
      </c>
      <c r="J12" s="95">
        <f t="shared" si="0"/>
        <v>53176298.459999546</v>
      </c>
      <c r="K12" s="90"/>
      <c r="L12" s="90"/>
      <c r="M12" s="90"/>
    </row>
    <row r="13" spans="1:13" s="53" customFormat="1">
      <c r="A13" s="81">
        <v>5</v>
      </c>
      <c r="B13" s="88" t="s">
        <v>112</v>
      </c>
      <c r="C13" s="89"/>
      <c r="D13" s="89"/>
      <c r="E13" s="89"/>
      <c r="F13" s="89"/>
      <c r="G13" s="89"/>
      <c r="H13" s="89"/>
      <c r="I13" s="96"/>
      <c r="J13" s="95">
        <f t="shared" si="0"/>
        <v>0</v>
      </c>
      <c r="K13" s="90"/>
      <c r="L13" s="90"/>
      <c r="M13" s="90"/>
    </row>
    <row r="14" spans="1:13" s="53" customFormat="1">
      <c r="A14" s="81">
        <v>6</v>
      </c>
      <c r="B14" s="88" t="s">
        <v>200</v>
      </c>
      <c r="C14" s="89"/>
      <c r="D14" s="89"/>
      <c r="E14" s="89"/>
      <c r="F14" s="89"/>
      <c r="G14" s="89"/>
      <c r="H14" s="89"/>
      <c r="I14" s="96"/>
      <c r="J14" s="95">
        <f t="shared" si="0"/>
        <v>0</v>
      </c>
      <c r="K14" s="90"/>
      <c r="L14" s="90"/>
      <c r="M14" s="90"/>
    </row>
    <row r="15" spans="1:13" s="53" customFormat="1">
      <c r="A15" s="81">
        <v>7</v>
      </c>
      <c r="B15" s="88" t="s">
        <v>201</v>
      </c>
      <c r="C15" s="89"/>
      <c r="D15" s="89"/>
      <c r="E15" s="89"/>
      <c r="F15" s="89"/>
      <c r="G15" s="89"/>
      <c r="H15" s="89"/>
      <c r="I15" s="96"/>
      <c r="J15" s="95">
        <f t="shared" si="0"/>
        <v>0</v>
      </c>
      <c r="K15" s="90"/>
      <c r="L15" s="90"/>
      <c r="M15" s="90"/>
    </row>
    <row r="16" spans="1:13" s="53" customFormat="1" ht="28.5">
      <c r="A16" s="81">
        <v>8</v>
      </c>
      <c r="B16" s="88" t="s">
        <v>202</v>
      </c>
      <c r="C16" s="89"/>
      <c r="D16" s="89"/>
      <c r="E16" s="89"/>
      <c r="F16" s="89">
        <v>-143985082.56</v>
      </c>
      <c r="G16" s="89"/>
      <c r="H16" s="89"/>
      <c r="I16" s="96"/>
      <c r="J16" s="95">
        <f t="shared" si="0"/>
        <v>-143985082.56</v>
      </c>
      <c r="K16" s="90"/>
      <c r="L16" s="90"/>
      <c r="M16" s="90"/>
    </row>
    <row r="17" spans="1:13" s="43" customFormat="1" ht="28.5">
      <c r="A17" s="82">
        <v>9</v>
      </c>
      <c r="B17" s="83" t="s">
        <v>217</v>
      </c>
      <c r="C17" s="108">
        <f>SUM(C11:C16)</f>
        <v>157342000</v>
      </c>
      <c r="D17" s="86">
        <f>SUM(D11:D16)</f>
        <v>-531647877.82999998</v>
      </c>
      <c r="E17" s="86">
        <f t="shared" ref="E17" si="2">SUM(E11:E16)</f>
        <v>3355642713.7199998</v>
      </c>
      <c r="F17" s="86">
        <f>SUM(F11:F16)</f>
        <v>3371583041.3299999</v>
      </c>
      <c r="G17" s="86">
        <f>SUM(G11:G16)</f>
        <v>0</v>
      </c>
      <c r="H17" s="84">
        <f>SUM(H11:H16)</f>
        <v>0</v>
      </c>
      <c r="I17" s="95">
        <f>SUM(I11:I16)</f>
        <v>1738537076.5699995</v>
      </c>
      <c r="J17" s="95">
        <f>SUM(C17:I17)</f>
        <v>8091456953.789999</v>
      </c>
      <c r="K17" s="87"/>
      <c r="L17" s="87"/>
      <c r="M17" s="87"/>
    </row>
    <row r="18" spans="1:13" s="49" customFormat="1">
      <c r="A18" s="50"/>
      <c r="B18" s="51"/>
      <c r="C18" s="51"/>
      <c r="D18" s="51"/>
      <c r="E18" s="51"/>
      <c r="F18" s="52"/>
      <c r="G18" s="52"/>
      <c r="H18" s="101"/>
      <c r="I18" s="97"/>
      <c r="J18" s="97"/>
      <c r="K18" s="48"/>
      <c r="L18" s="48"/>
      <c r="M18" s="48"/>
    </row>
    <row r="19" spans="1:13" s="53" customFormat="1">
      <c r="A19" s="188" t="str">
        <f>+'CT2'!A37:C37</f>
        <v>Гүйцэтгэх захирал                     ______________ /Н.Одончимэг/</v>
      </c>
      <c r="B19" s="188"/>
      <c r="C19" s="188"/>
      <c r="D19" s="188"/>
      <c r="E19" s="188"/>
      <c r="F19" s="188"/>
      <c r="G19" s="188"/>
      <c r="H19" s="188"/>
      <c r="I19" s="188"/>
      <c r="J19" s="188"/>
    </row>
    <row r="20" spans="1:13" s="53" customFormat="1">
      <c r="F20" s="54"/>
      <c r="H20" s="102"/>
      <c r="I20" s="98"/>
      <c r="J20" s="98"/>
    </row>
    <row r="21" spans="1:13" s="53" customFormat="1">
      <c r="A21" s="188" t="str">
        <f>+'CT1'!A77:D77</f>
        <v xml:space="preserve">   Ерөнхий нягтлан бодогч        ______________        /Ж.Отгонням/</v>
      </c>
      <c r="B21" s="188"/>
      <c r="C21" s="188"/>
      <c r="D21" s="188"/>
      <c r="E21" s="188"/>
      <c r="F21" s="188"/>
      <c r="G21" s="188"/>
      <c r="H21" s="188"/>
      <c r="I21" s="188"/>
      <c r="J21" s="188"/>
    </row>
    <row r="22" spans="1:13" s="53" customFormat="1">
      <c r="F22" s="40"/>
      <c r="G22" s="40"/>
      <c r="H22" s="99"/>
      <c r="I22" s="93"/>
      <c r="J22" s="93"/>
    </row>
  </sheetData>
  <mergeCells count="13">
    <mergeCell ref="A2:J2"/>
    <mergeCell ref="A6:A8"/>
    <mergeCell ref="B6:B8"/>
    <mergeCell ref="F6:F8"/>
    <mergeCell ref="G6:G8"/>
    <mergeCell ref="H6:H8"/>
    <mergeCell ref="I6:I8"/>
    <mergeCell ref="J6:J8"/>
    <mergeCell ref="A19:J19"/>
    <mergeCell ref="A21:J21"/>
    <mergeCell ref="C6:C8"/>
    <mergeCell ref="D6:D8"/>
    <mergeCell ref="E6:E8"/>
  </mergeCells>
  <pageMargins left="0.25" right="0.25" top="0.75" bottom="0.75" header="0.3" footer="0.3"/>
  <pageSetup paperSize="9" scale="8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06167-4EA5-4514-A79A-7721259A9BA2}">
  <sheetPr codeName="Sheet5">
    <pageSetUpPr fitToPage="1"/>
  </sheetPr>
  <dimension ref="A1:C59"/>
  <sheetViews>
    <sheetView tabSelected="1" view="pageBreakPreview" zoomScaleNormal="86" zoomScaleSheetLayoutView="100" zoomScalePageLayoutView="60" workbookViewId="0">
      <selection activeCell="C24" sqref="C24"/>
    </sheetView>
  </sheetViews>
  <sheetFormatPr defaultColWidth="31.7109375" defaultRowHeight="14.25"/>
  <cols>
    <col min="1" max="1" width="9.28515625" style="60" customWidth="1"/>
    <col min="2" max="2" width="60" style="55" customWidth="1"/>
    <col min="3" max="3" width="28" style="57" customWidth="1"/>
    <col min="4" max="227" width="31.7109375" style="55"/>
    <col min="228" max="228" width="7.7109375" style="55" customWidth="1"/>
    <col min="229" max="229" width="60.140625" style="55" customWidth="1"/>
    <col min="230" max="230" width="18.42578125" style="55" customWidth="1"/>
    <col min="231" max="483" width="31.7109375" style="55"/>
    <col min="484" max="484" width="7.7109375" style="55" customWidth="1"/>
    <col min="485" max="485" width="60.140625" style="55" customWidth="1"/>
    <col min="486" max="486" width="18.42578125" style="55" customWidth="1"/>
    <col min="487" max="739" width="31.7109375" style="55"/>
    <col min="740" max="740" width="7.7109375" style="55" customWidth="1"/>
    <col min="741" max="741" width="60.140625" style="55" customWidth="1"/>
    <col min="742" max="742" width="18.42578125" style="55" customWidth="1"/>
    <col min="743" max="995" width="31.7109375" style="55"/>
    <col min="996" max="996" width="7.7109375" style="55" customWidth="1"/>
    <col min="997" max="997" width="60.140625" style="55" customWidth="1"/>
    <col min="998" max="998" width="18.42578125" style="55" customWidth="1"/>
    <col min="999" max="1251" width="31.7109375" style="55"/>
    <col min="1252" max="1252" width="7.7109375" style="55" customWidth="1"/>
    <col min="1253" max="1253" width="60.140625" style="55" customWidth="1"/>
    <col min="1254" max="1254" width="18.42578125" style="55" customWidth="1"/>
    <col min="1255" max="1507" width="31.7109375" style="55"/>
    <col min="1508" max="1508" width="7.7109375" style="55" customWidth="1"/>
    <col min="1509" max="1509" width="60.140625" style="55" customWidth="1"/>
    <col min="1510" max="1510" width="18.42578125" style="55" customWidth="1"/>
    <col min="1511" max="1763" width="31.7109375" style="55"/>
    <col min="1764" max="1764" width="7.7109375" style="55" customWidth="1"/>
    <col min="1765" max="1765" width="60.140625" style="55" customWidth="1"/>
    <col min="1766" max="1766" width="18.42578125" style="55" customWidth="1"/>
    <col min="1767" max="2019" width="31.7109375" style="55"/>
    <col min="2020" max="2020" width="7.7109375" style="55" customWidth="1"/>
    <col min="2021" max="2021" width="60.140625" style="55" customWidth="1"/>
    <col min="2022" max="2022" width="18.42578125" style="55" customWidth="1"/>
    <col min="2023" max="2275" width="31.7109375" style="55"/>
    <col min="2276" max="2276" width="7.7109375" style="55" customWidth="1"/>
    <col min="2277" max="2277" width="60.140625" style="55" customWidth="1"/>
    <col min="2278" max="2278" width="18.42578125" style="55" customWidth="1"/>
    <col min="2279" max="2531" width="31.7109375" style="55"/>
    <col min="2532" max="2532" width="7.7109375" style="55" customWidth="1"/>
    <col min="2533" max="2533" width="60.140625" style="55" customWidth="1"/>
    <col min="2534" max="2534" width="18.42578125" style="55" customWidth="1"/>
    <col min="2535" max="2787" width="31.7109375" style="55"/>
    <col min="2788" max="2788" width="7.7109375" style="55" customWidth="1"/>
    <col min="2789" max="2789" width="60.140625" style="55" customWidth="1"/>
    <col min="2790" max="2790" width="18.42578125" style="55" customWidth="1"/>
    <col min="2791" max="3043" width="31.7109375" style="55"/>
    <col min="3044" max="3044" width="7.7109375" style="55" customWidth="1"/>
    <col min="3045" max="3045" width="60.140625" style="55" customWidth="1"/>
    <col min="3046" max="3046" width="18.42578125" style="55" customWidth="1"/>
    <col min="3047" max="3299" width="31.7109375" style="55"/>
    <col min="3300" max="3300" width="7.7109375" style="55" customWidth="1"/>
    <col min="3301" max="3301" width="60.140625" style="55" customWidth="1"/>
    <col min="3302" max="3302" width="18.42578125" style="55" customWidth="1"/>
    <col min="3303" max="3555" width="31.7109375" style="55"/>
    <col min="3556" max="3556" width="7.7109375" style="55" customWidth="1"/>
    <col min="3557" max="3557" width="60.140625" style="55" customWidth="1"/>
    <col min="3558" max="3558" width="18.42578125" style="55" customWidth="1"/>
    <col min="3559" max="3811" width="31.7109375" style="55"/>
    <col min="3812" max="3812" width="7.7109375" style="55" customWidth="1"/>
    <col min="3813" max="3813" width="60.140625" style="55" customWidth="1"/>
    <col min="3814" max="3814" width="18.42578125" style="55" customWidth="1"/>
    <col min="3815" max="4067" width="31.7109375" style="55"/>
    <col min="4068" max="4068" width="7.7109375" style="55" customWidth="1"/>
    <col min="4069" max="4069" width="60.140625" style="55" customWidth="1"/>
    <col min="4070" max="4070" width="18.42578125" style="55" customWidth="1"/>
    <col min="4071" max="4323" width="31.7109375" style="55"/>
    <col min="4324" max="4324" width="7.7109375" style="55" customWidth="1"/>
    <col min="4325" max="4325" width="60.140625" style="55" customWidth="1"/>
    <col min="4326" max="4326" width="18.42578125" style="55" customWidth="1"/>
    <col min="4327" max="4579" width="31.7109375" style="55"/>
    <col min="4580" max="4580" width="7.7109375" style="55" customWidth="1"/>
    <col min="4581" max="4581" width="60.140625" style="55" customWidth="1"/>
    <col min="4582" max="4582" width="18.42578125" style="55" customWidth="1"/>
    <col min="4583" max="4835" width="31.7109375" style="55"/>
    <col min="4836" max="4836" width="7.7109375" style="55" customWidth="1"/>
    <col min="4837" max="4837" width="60.140625" style="55" customWidth="1"/>
    <col min="4838" max="4838" width="18.42578125" style="55" customWidth="1"/>
    <col min="4839" max="5091" width="31.7109375" style="55"/>
    <col min="5092" max="5092" width="7.7109375" style="55" customWidth="1"/>
    <col min="5093" max="5093" width="60.140625" style="55" customWidth="1"/>
    <col min="5094" max="5094" width="18.42578125" style="55" customWidth="1"/>
    <col min="5095" max="5347" width="31.7109375" style="55"/>
    <col min="5348" max="5348" width="7.7109375" style="55" customWidth="1"/>
    <col min="5349" max="5349" width="60.140625" style="55" customWidth="1"/>
    <col min="5350" max="5350" width="18.42578125" style="55" customWidth="1"/>
    <col min="5351" max="5603" width="31.7109375" style="55"/>
    <col min="5604" max="5604" width="7.7109375" style="55" customWidth="1"/>
    <col min="5605" max="5605" width="60.140625" style="55" customWidth="1"/>
    <col min="5606" max="5606" width="18.42578125" style="55" customWidth="1"/>
    <col min="5607" max="5859" width="31.7109375" style="55"/>
    <col min="5860" max="5860" width="7.7109375" style="55" customWidth="1"/>
    <col min="5861" max="5861" width="60.140625" style="55" customWidth="1"/>
    <col min="5862" max="5862" width="18.42578125" style="55" customWidth="1"/>
    <col min="5863" max="6115" width="31.7109375" style="55"/>
    <col min="6116" max="6116" width="7.7109375" style="55" customWidth="1"/>
    <col min="6117" max="6117" width="60.140625" style="55" customWidth="1"/>
    <col min="6118" max="6118" width="18.42578125" style="55" customWidth="1"/>
    <col min="6119" max="6371" width="31.7109375" style="55"/>
    <col min="6372" max="6372" width="7.7109375" style="55" customWidth="1"/>
    <col min="6373" max="6373" width="60.140625" style="55" customWidth="1"/>
    <col min="6374" max="6374" width="18.42578125" style="55" customWidth="1"/>
    <col min="6375" max="6627" width="31.7109375" style="55"/>
    <col min="6628" max="6628" width="7.7109375" style="55" customWidth="1"/>
    <col min="6629" max="6629" width="60.140625" style="55" customWidth="1"/>
    <col min="6630" max="6630" width="18.42578125" style="55" customWidth="1"/>
    <col min="6631" max="6883" width="31.7109375" style="55"/>
    <col min="6884" max="6884" width="7.7109375" style="55" customWidth="1"/>
    <col min="6885" max="6885" width="60.140625" style="55" customWidth="1"/>
    <col min="6886" max="6886" width="18.42578125" style="55" customWidth="1"/>
    <col min="6887" max="7139" width="31.7109375" style="55"/>
    <col min="7140" max="7140" width="7.7109375" style="55" customWidth="1"/>
    <col min="7141" max="7141" width="60.140625" style="55" customWidth="1"/>
    <col min="7142" max="7142" width="18.42578125" style="55" customWidth="1"/>
    <col min="7143" max="7395" width="31.7109375" style="55"/>
    <col min="7396" max="7396" width="7.7109375" style="55" customWidth="1"/>
    <col min="7397" max="7397" width="60.140625" style="55" customWidth="1"/>
    <col min="7398" max="7398" width="18.42578125" style="55" customWidth="1"/>
    <col min="7399" max="7651" width="31.7109375" style="55"/>
    <col min="7652" max="7652" width="7.7109375" style="55" customWidth="1"/>
    <col min="7653" max="7653" width="60.140625" style="55" customWidth="1"/>
    <col min="7654" max="7654" width="18.42578125" style="55" customWidth="1"/>
    <col min="7655" max="7907" width="31.7109375" style="55"/>
    <col min="7908" max="7908" width="7.7109375" style="55" customWidth="1"/>
    <col min="7909" max="7909" width="60.140625" style="55" customWidth="1"/>
    <col min="7910" max="7910" width="18.42578125" style="55" customWidth="1"/>
    <col min="7911" max="8163" width="31.7109375" style="55"/>
    <col min="8164" max="8164" width="7.7109375" style="55" customWidth="1"/>
    <col min="8165" max="8165" width="60.140625" style="55" customWidth="1"/>
    <col min="8166" max="8166" width="18.42578125" style="55" customWidth="1"/>
    <col min="8167" max="8419" width="31.7109375" style="55"/>
    <col min="8420" max="8420" width="7.7109375" style="55" customWidth="1"/>
    <col min="8421" max="8421" width="60.140625" style="55" customWidth="1"/>
    <col min="8422" max="8422" width="18.42578125" style="55" customWidth="1"/>
    <col min="8423" max="8675" width="31.7109375" style="55"/>
    <col min="8676" max="8676" width="7.7109375" style="55" customWidth="1"/>
    <col min="8677" max="8677" width="60.140625" style="55" customWidth="1"/>
    <col min="8678" max="8678" width="18.42578125" style="55" customWidth="1"/>
    <col min="8679" max="8931" width="31.7109375" style="55"/>
    <col min="8932" max="8932" width="7.7109375" style="55" customWidth="1"/>
    <col min="8933" max="8933" width="60.140625" style="55" customWidth="1"/>
    <col min="8934" max="8934" width="18.42578125" style="55" customWidth="1"/>
    <col min="8935" max="9187" width="31.7109375" style="55"/>
    <col min="9188" max="9188" width="7.7109375" style="55" customWidth="1"/>
    <col min="9189" max="9189" width="60.140625" style="55" customWidth="1"/>
    <col min="9190" max="9190" width="18.42578125" style="55" customWidth="1"/>
    <col min="9191" max="9443" width="31.7109375" style="55"/>
    <col min="9444" max="9444" width="7.7109375" style="55" customWidth="1"/>
    <col min="9445" max="9445" width="60.140625" style="55" customWidth="1"/>
    <col min="9446" max="9446" width="18.42578125" style="55" customWidth="1"/>
    <col min="9447" max="9699" width="31.7109375" style="55"/>
    <col min="9700" max="9700" width="7.7109375" style="55" customWidth="1"/>
    <col min="9701" max="9701" width="60.140625" style="55" customWidth="1"/>
    <col min="9702" max="9702" width="18.42578125" style="55" customWidth="1"/>
    <col min="9703" max="9955" width="31.7109375" style="55"/>
    <col min="9956" max="9956" width="7.7109375" style="55" customWidth="1"/>
    <col min="9957" max="9957" width="60.140625" style="55" customWidth="1"/>
    <col min="9958" max="9958" width="18.42578125" style="55" customWidth="1"/>
    <col min="9959" max="10211" width="31.7109375" style="55"/>
    <col min="10212" max="10212" width="7.7109375" style="55" customWidth="1"/>
    <col min="10213" max="10213" width="60.140625" style="55" customWidth="1"/>
    <col min="10214" max="10214" width="18.42578125" style="55" customWidth="1"/>
    <col min="10215" max="10467" width="31.7109375" style="55"/>
    <col min="10468" max="10468" width="7.7109375" style="55" customWidth="1"/>
    <col min="10469" max="10469" width="60.140625" style="55" customWidth="1"/>
    <col min="10470" max="10470" width="18.42578125" style="55" customWidth="1"/>
    <col min="10471" max="10723" width="31.7109375" style="55"/>
    <col min="10724" max="10724" width="7.7109375" style="55" customWidth="1"/>
    <col min="10725" max="10725" width="60.140625" style="55" customWidth="1"/>
    <col min="10726" max="10726" width="18.42578125" style="55" customWidth="1"/>
    <col min="10727" max="10979" width="31.7109375" style="55"/>
    <col min="10980" max="10980" width="7.7109375" style="55" customWidth="1"/>
    <col min="10981" max="10981" width="60.140625" style="55" customWidth="1"/>
    <col min="10982" max="10982" width="18.42578125" style="55" customWidth="1"/>
    <col min="10983" max="11235" width="31.7109375" style="55"/>
    <col min="11236" max="11236" width="7.7109375" style="55" customWidth="1"/>
    <col min="11237" max="11237" width="60.140625" style="55" customWidth="1"/>
    <col min="11238" max="11238" width="18.42578125" style="55" customWidth="1"/>
    <col min="11239" max="11491" width="31.7109375" style="55"/>
    <col min="11492" max="11492" width="7.7109375" style="55" customWidth="1"/>
    <col min="11493" max="11493" width="60.140625" style="55" customWidth="1"/>
    <col min="11494" max="11494" width="18.42578125" style="55" customWidth="1"/>
    <col min="11495" max="11747" width="31.7109375" style="55"/>
    <col min="11748" max="11748" width="7.7109375" style="55" customWidth="1"/>
    <col min="11749" max="11749" width="60.140625" style="55" customWidth="1"/>
    <col min="11750" max="11750" width="18.42578125" style="55" customWidth="1"/>
    <col min="11751" max="12003" width="31.7109375" style="55"/>
    <col min="12004" max="12004" width="7.7109375" style="55" customWidth="1"/>
    <col min="12005" max="12005" width="60.140625" style="55" customWidth="1"/>
    <col min="12006" max="12006" width="18.42578125" style="55" customWidth="1"/>
    <col min="12007" max="12259" width="31.7109375" style="55"/>
    <col min="12260" max="12260" width="7.7109375" style="55" customWidth="1"/>
    <col min="12261" max="12261" width="60.140625" style="55" customWidth="1"/>
    <col min="12262" max="12262" width="18.42578125" style="55" customWidth="1"/>
    <col min="12263" max="12515" width="31.7109375" style="55"/>
    <col min="12516" max="12516" width="7.7109375" style="55" customWidth="1"/>
    <col min="12517" max="12517" width="60.140625" style="55" customWidth="1"/>
    <col min="12518" max="12518" width="18.42578125" style="55" customWidth="1"/>
    <col min="12519" max="12771" width="31.7109375" style="55"/>
    <col min="12772" max="12772" width="7.7109375" style="55" customWidth="1"/>
    <col min="12773" max="12773" width="60.140625" style="55" customWidth="1"/>
    <col min="12774" max="12774" width="18.42578125" style="55" customWidth="1"/>
    <col min="12775" max="13027" width="31.7109375" style="55"/>
    <col min="13028" max="13028" width="7.7109375" style="55" customWidth="1"/>
    <col min="13029" max="13029" width="60.140625" style="55" customWidth="1"/>
    <col min="13030" max="13030" width="18.42578125" style="55" customWidth="1"/>
    <col min="13031" max="13283" width="31.7109375" style="55"/>
    <col min="13284" max="13284" width="7.7109375" style="55" customWidth="1"/>
    <col min="13285" max="13285" width="60.140625" style="55" customWidth="1"/>
    <col min="13286" max="13286" width="18.42578125" style="55" customWidth="1"/>
    <col min="13287" max="13539" width="31.7109375" style="55"/>
    <col min="13540" max="13540" width="7.7109375" style="55" customWidth="1"/>
    <col min="13541" max="13541" width="60.140625" style="55" customWidth="1"/>
    <col min="13542" max="13542" width="18.42578125" style="55" customWidth="1"/>
    <col min="13543" max="13795" width="31.7109375" style="55"/>
    <col min="13796" max="13796" width="7.7109375" style="55" customWidth="1"/>
    <col min="13797" max="13797" width="60.140625" style="55" customWidth="1"/>
    <col min="13798" max="13798" width="18.42578125" style="55" customWidth="1"/>
    <col min="13799" max="14051" width="31.7109375" style="55"/>
    <col min="14052" max="14052" width="7.7109375" style="55" customWidth="1"/>
    <col min="14053" max="14053" width="60.140625" style="55" customWidth="1"/>
    <col min="14054" max="14054" width="18.42578125" style="55" customWidth="1"/>
    <col min="14055" max="14307" width="31.7109375" style="55"/>
    <col min="14308" max="14308" width="7.7109375" style="55" customWidth="1"/>
    <col min="14309" max="14309" width="60.140625" style="55" customWidth="1"/>
    <col min="14310" max="14310" width="18.42578125" style="55" customWidth="1"/>
    <col min="14311" max="14563" width="31.7109375" style="55"/>
    <col min="14564" max="14564" width="7.7109375" style="55" customWidth="1"/>
    <col min="14565" max="14565" width="60.140625" style="55" customWidth="1"/>
    <col min="14566" max="14566" width="18.42578125" style="55" customWidth="1"/>
    <col min="14567" max="14819" width="31.7109375" style="55"/>
    <col min="14820" max="14820" width="7.7109375" style="55" customWidth="1"/>
    <col min="14821" max="14821" width="60.140625" style="55" customWidth="1"/>
    <col min="14822" max="14822" width="18.42578125" style="55" customWidth="1"/>
    <col min="14823" max="15075" width="31.7109375" style="55"/>
    <col min="15076" max="15076" width="7.7109375" style="55" customWidth="1"/>
    <col min="15077" max="15077" width="60.140625" style="55" customWidth="1"/>
    <col min="15078" max="15078" width="18.42578125" style="55" customWidth="1"/>
    <col min="15079" max="15331" width="31.7109375" style="55"/>
    <col min="15332" max="15332" width="7.7109375" style="55" customWidth="1"/>
    <col min="15333" max="15333" width="60.140625" style="55" customWidth="1"/>
    <col min="15334" max="15334" width="18.42578125" style="55" customWidth="1"/>
    <col min="15335" max="15587" width="31.7109375" style="55"/>
    <col min="15588" max="15588" width="7.7109375" style="55" customWidth="1"/>
    <col min="15589" max="15589" width="60.140625" style="55" customWidth="1"/>
    <col min="15590" max="15590" width="18.42578125" style="55" customWidth="1"/>
    <col min="15591" max="15843" width="31.7109375" style="55"/>
    <col min="15844" max="15844" width="7.7109375" style="55" customWidth="1"/>
    <col min="15845" max="15845" width="60.140625" style="55" customWidth="1"/>
    <col min="15846" max="15846" width="18.42578125" style="55" customWidth="1"/>
    <col min="15847" max="16099" width="31.7109375" style="55"/>
    <col min="16100" max="16100" width="7.7109375" style="55" customWidth="1"/>
    <col min="16101" max="16101" width="60.140625" style="55" customWidth="1"/>
    <col min="16102" max="16102" width="18.42578125" style="55" customWidth="1"/>
    <col min="16103" max="16384" width="31.7109375" style="55"/>
  </cols>
  <sheetData>
    <row r="1" spans="1:3" ht="15.75">
      <c r="A1" s="196" t="s">
        <v>123</v>
      </c>
      <c r="B1" s="196"/>
      <c r="C1" s="196"/>
    </row>
    <row r="2" spans="1:3">
      <c r="A2" s="56"/>
    </row>
    <row r="3" spans="1:3">
      <c r="A3" s="58" t="str">
        <f>+'CT3'!B3</f>
        <v xml:space="preserve">  "ХӨВСГӨЛ АЛТАНДУУЛГА" ХК</v>
      </c>
      <c r="B3" s="3"/>
      <c r="C3" s="59" t="str">
        <f>+'CT3'!I3</f>
        <v>2023 оны 06 сарын 30 өдөр</v>
      </c>
    </row>
    <row r="4" spans="1:3">
      <c r="A4" s="60" t="s">
        <v>203</v>
      </c>
      <c r="C4" s="61" t="s">
        <v>2</v>
      </c>
    </row>
    <row r="5" spans="1:3" ht="28.5">
      <c r="A5" s="14" t="s">
        <v>3</v>
      </c>
      <c r="B5" s="6" t="s">
        <v>124</v>
      </c>
      <c r="C5" s="62" t="s">
        <v>125</v>
      </c>
    </row>
    <row r="6" spans="1:3" s="66" customFormat="1" ht="14.25" customHeight="1">
      <c r="A6" s="63">
        <v>1</v>
      </c>
      <c r="B6" s="64" t="s">
        <v>126</v>
      </c>
      <c r="C6" s="65"/>
    </row>
    <row r="7" spans="1:3" s="66" customFormat="1" ht="14.25" customHeight="1">
      <c r="A7" s="63">
        <v>1.1000000000000001</v>
      </c>
      <c r="B7" s="64" t="s">
        <v>204</v>
      </c>
      <c r="C7" s="67">
        <f>SUM(C8:C13)</f>
        <v>2264972676.71</v>
      </c>
    </row>
    <row r="8" spans="1:3" ht="14.25" customHeight="1">
      <c r="A8" s="68"/>
      <c r="B8" s="69" t="s">
        <v>205</v>
      </c>
      <c r="C8" s="70">
        <v>2262105562.5799999</v>
      </c>
    </row>
    <row r="9" spans="1:3" ht="14.25" customHeight="1">
      <c r="A9" s="68"/>
      <c r="B9" s="69" t="s">
        <v>127</v>
      </c>
      <c r="C9" s="71"/>
    </row>
    <row r="10" spans="1:3" ht="14.25" customHeight="1">
      <c r="A10" s="68"/>
      <c r="B10" s="69" t="s">
        <v>128</v>
      </c>
      <c r="C10" s="71"/>
    </row>
    <row r="11" spans="1:3" ht="14.25" customHeight="1">
      <c r="A11" s="68"/>
      <c r="B11" s="69" t="s">
        <v>129</v>
      </c>
      <c r="C11" s="71"/>
    </row>
    <row r="12" spans="1:3" ht="14.25" customHeight="1">
      <c r="A12" s="68"/>
      <c r="B12" s="69" t="s">
        <v>130</v>
      </c>
      <c r="C12" s="71"/>
    </row>
    <row r="13" spans="1:3" ht="14.25" customHeight="1">
      <c r="A13" s="68"/>
      <c r="B13" s="69" t="s">
        <v>131</v>
      </c>
      <c r="C13" s="71">
        <v>2867114.13</v>
      </c>
    </row>
    <row r="14" spans="1:3" s="66" customFormat="1" ht="14.25" customHeight="1">
      <c r="A14" s="63">
        <v>1.2</v>
      </c>
      <c r="B14" s="64" t="s">
        <v>206</v>
      </c>
      <c r="C14" s="67">
        <f>SUM(C15:C23)</f>
        <v>1930878809.9800003</v>
      </c>
    </row>
    <row r="15" spans="1:3" ht="14.25" customHeight="1">
      <c r="A15" s="68"/>
      <c r="B15" s="69" t="s">
        <v>207</v>
      </c>
      <c r="C15" s="70">
        <v>160710937.99960116</v>
      </c>
    </row>
    <row r="16" spans="1:3" ht="14.25" customHeight="1">
      <c r="A16" s="68"/>
      <c r="B16" s="69" t="s">
        <v>132</v>
      </c>
      <c r="C16" s="70">
        <v>69900000</v>
      </c>
    </row>
    <row r="17" spans="1:3" ht="14.25" customHeight="1">
      <c r="A17" s="68"/>
      <c r="B17" s="69" t="s">
        <v>208</v>
      </c>
      <c r="C17" s="70">
        <v>1426261951.23</v>
      </c>
    </row>
    <row r="18" spans="1:3" ht="14.25" customHeight="1">
      <c r="A18" s="68"/>
      <c r="B18" s="69" t="s">
        <v>133</v>
      </c>
      <c r="C18" s="70">
        <v>59096865.679999992</v>
      </c>
    </row>
    <row r="19" spans="1:3" ht="14.25" customHeight="1">
      <c r="A19" s="68"/>
      <c r="B19" s="69" t="s">
        <v>134</v>
      </c>
      <c r="C19" s="70">
        <v>72800154</v>
      </c>
    </row>
    <row r="20" spans="1:3" ht="14.25" customHeight="1">
      <c r="A20" s="68"/>
      <c r="B20" s="69" t="s">
        <v>135</v>
      </c>
      <c r="C20" s="70">
        <v>5663684.1900000004</v>
      </c>
    </row>
    <row r="21" spans="1:3" ht="14.25" customHeight="1">
      <c r="A21" s="68"/>
      <c r="B21" s="69" t="s">
        <v>136</v>
      </c>
      <c r="C21" s="72">
        <v>23239292</v>
      </c>
    </row>
    <row r="22" spans="1:3" ht="14.25" customHeight="1">
      <c r="A22" s="68"/>
      <c r="B22" s="69" t="s">
        <v>137</v>
      </c>
      <c r="C22" s="70"/>
    </row>
    <row r="23" spans="1:3" ht="14.25" customHeight="1">
      <c r="A23" s="68"/>
      <c r="B23" s="69" t="s">
        <v>138</v>
      </c>
      <c r="C23" s="70">
        <v>113205924.880399</v>
      </c>
    </row>
    <row r="24" spans="1:3" s="66" customFormat="1" ht="14.25" customHeight="1">
      <c r="A24" s="73" t="s">
        <v>139</v>
      </c>
      <c r="B24" s="11" t="s">
        <v>140</v>
      </c>
      <c r="C24" s="74">
        <f>C7-C14</f>
        <v>334093866.72999978</v>
      </c>
    </row>
    <row r="25" spans="1:3" s="66" customFormat="1" ht="14.25" customHeight="1">
      <c r="A25" s="63">
        <v>2</v>
      </c>
      <c r="B25" s="64" t="s">
        <v>141</v>
      </c>
      <c r="C25" s="65"/>
    </row>
    <row r="26" spans="1:3" s="66" customFormat="1" ht="14.25" customHeight="1">
      <c r="A26" s="63">
        <v>2.1</v>
      </c>
      <c r="B26" s="64" t="s">
        <v>204</v>
      </c>
      <c r="C26" s="65">
        <f>SUM(C27:C33)</f>
        <v>0</v>
      </c>
    </row>
    <row r="27" spans="1:3" s="66" customFormat="1" ht="14.25" customHeight="1">
      <c r="A27" s="63"/>
      <c r="B27" s="69" t="s">
        <v>142</v>
      </c>
      <c r="C27" s="65"/>
    </row>
    <row r="28" spans="1:3" s="66" customFormat="1" ht="14.25" customHeight="1">
      <c r="A28" s="63"/>
      <c r="B28" s="69" t="s">
        <v>143</v>
      </c>
      <c r="C28" s="65"/>
    </row>
    <row r="29" spans="1:3" s="66" customFormat="1" ht="14.25" customHeight="1">
      <c r="A29" s="63"/>
      <c r="B29" s="69" t="s">
        <v>144</v>
      </c>
      <c r="C29" s="65"/>
    </row>
    <row r="30" spans="1:3" ht="14.25" customHeight="1">
      <c r="A30" s="68"/>
      <c r="B30" s="69" t="s">
        <v>145</v>
      </c>
      <c r="C30" s="71"/>
    </row>
    <row r="31" spans="1:3" ht="14.25" customHeight="1">
      <c r="A31" s="68"/>
      <c r="B31" s="69" t="s">
        <v>146</v>
      </c>
      <c r="C31" s="72"/>
    </row>
    <row r="32" spans="1:3" ht="14.25" customHeight="1">
      <c r="A32" s="68"/>
      <c r="B32" s="69" t="s">
        <v>147</v>
      </c>
      <c r="C32" s="71"/>
    </row>
    <row r="33" spans="1:3" ht="14.25" customHeight="1">
      <c r="A33" s="68"/>
      <c r="B33" s="69" t="s">
        <v>148</v>
      </c>
      <c r="C33" s="71"/>
    </row>
    <row r="34" spans="1:3" s="66" customFormat="1" ht="14.25" customHeight="1">
      <c r="A34" s="63">
        <v>2.2000000000000002</v>
      </c>
      <c r="B34" s="64" t="s">
        <v>206</v>
      </c>
      <c r="C34" s="65">
        <f>SUM(C35:C39)</f>
        <v>3567860</v>
      </c>
    </row>
    <row r="35" spans="1:3" ht="14.25" customHeight="1">
      <c r="A35" s="68"/>
      <c r="B35" s="69" t="s">
        <v>149</v>
      </c>
      <c r="C35" s="71">
        <v>3567860</v>
      </c>
    </row>
    <row r="36" spans="1:3" ht="14.25" customHeight="1">
      <c r="A36" s="68"/>
      <c r="B36" s="69" t="s">
        <v>150</v>
      </c>
      <c r="C36" s="71"/>
    </row>
    <row r="37" spans="1:3" ht="14.25" customHeight="1">
      <c r="A37" s="68"/>
      <c r="B37" s="69" t="s">
        <v>151</v>
      </c>
      <c r="C37" s="71"/>
    </row>
    <row r="38" spans="1:3" ht="14.25" customHeight="1">
      <c r="A38" s="68"/>
      <c r="B38" s="69" t="s">
        <v>152</v>
      </c>
      <c r="C38" s="72"/>
    </row>
    <row r="39" spans="1:3" ht="14.25" customHeight="1">
      <c r="A39" s="68"/>
      <c r="B39" s="69" t="s">
        <v>209</v>
      </c>
      <c r="C39" s="71"/>
    </row>
    <row r="40" spans="1:3" s="66" customFormat="1" ht="27.6" customHeight="1">
      <c r="A40" s="73" t="s">
        <v>153</v>
      </c>
      <c r="B40" s="11" t="s">
        <v>154</v>
      </c>
      <c r="C40" s="75">
        <f>C26-C34</f>
        <v>-3567860</v>
      </c>
    </row>
    <row r="41" spans="1:3" s="66" customFormat="1" ht="14.25" customHeight="1">
      <c r="A41" s="63">
        <v>3</v>
      </c>
      <c r="B41" s="64" t="s">
        <v>155</v>
      </c>
      <c r="C41" s="65"/>
    </row>
    <row r="42" spans="1:3" s="66" customFormat="1" ht="14.25" customHeight="1">
      <c r="A42" s="63">
        <v>3.1</v>
      </c>
      <c r="B42" s="64" t="s">
        <v>204</v>
      </c>
      <c r="C42" s="65">
        <f>SUM(C43:C45)</f>
        <v>0</v>
      </c>
    </row>
    <row r="43" spans="1:3" ht="14.25" customHeight="1">
      <c r="A43" s="68"/>
      <c r="B43" s="69" t="s">
        <v>156</v>
      </c>
      <c r="C43" s="71"/>
    </row>
    <row r="44" spans="1:3" ht="14.25" customHeight="1">
      <c r="A44" s="68"/>
      <c r="B44" s="69" t="s">
        <v>157</v>
      </c>
      <c r="C44" s="71"/>
    </row>
    <row r="45" spans="1:3" ht="14.25" customHeight="1">
      <c r="A45" s="68"/>
      <c r="B45" s="69" t="s">
        <v>210</v>
      </c>
      <c r="C45" s="71"/>
    </row>
    <row r="46" spans="1:3" s="66" customFormat="1" ht="14.25" customHeight="1">
      <c r="A46" s="63">
        <v>3.2</v>
      </c>
      <c r="B46" s="64" t="s">
        <v>206</v>
      </c>
      <c r="C46" s="65">
        <f>SUM(C47:C50)</f>
        <v>178756797.88</v>
      </c>
    </row>
    <row r="47" spans="1:3" ht="14.25" customHeight="1">
      <c r="A47" s="68"/>
      <c r="B47" s="69" t="s">
        <v>211</v>
      </c>
      <c r="C47" s="71">
        <v>178756797.88</v>
      </c>
    </row>
    <row r="48" spans="1:3" ht="14.25" customHeight="1">
      <c r="A48" s="68"/>
      <c r="B48" s="69" t="s">
        <v>212</v>
      </c>
      <c r="C48" s="71"/>
    </row>
    <row r="49" spans="1:3" ht="14.25" customHeight="1">
      <c r="A49" s="68"/>
      <c r="B49" s="69" t="s">
        <v>213</v>
      </c>
      <c r="C49" s="71"/>
    </row>
    <row r="50" spans="1:3" ht="14.25" customHeight="1">
      <c r="A50" s="68"/>
      <c r="B50" s="69" t="s">
        <v>214</v>
      </c>
      <c r="C50" s="71"/>
    </row>
    <row r="51" spans="1:3" s="66" customFormat="1" ht="14.25" customHeight="1">
      <c r="A51" s="73" t="s">
        <v>159</v>
      </c>
      <c r="B51" s="11" t="s">
        <v>160</v>
      </c>
      <c r="C51" s="75">
        <f>C42-C46</f>
        <v>-178756797.88</v>
      </c>
    </row>
    <row r="52" spans="1:3" s="66" customFormat="1" ht="14.25" customHeight="1">
      <c r="A52" s="63">
        <v>4</v>
      </c>
      <c r="B52" s="11" t="s">
        <v>158</v>
      </c>
      <c r="C52" s="75"/>
    </row>
    <row r="53" spans="1:3" s="66" customFormat="1" ht="14.25" customHeight="1">
      <c r="A53" s="63">
        <v>5</v>
      </c>
      <c r="B53" s="11" t="s">
        <v>161</v>
      </c>
      <c r="C53" s="75">
        <f>C24+C40+C51+C52</f>
        <v>151769208.84999979</v>
      </c>
    </row>
    <row r="54" spans="1:3" s="66" customFormat="1" ht="14.25" customHeight="1">
      <c r="A54" s="63">
        <v>6</v>
      </c>
      <c r="B54" s="76" t="s">
        <v>162</v>
      </c>
      <c r="C54" s="65">
        <f>+'CT1'!C12</f>
        <v>18437078.899999999</v>
      </c>
    </row>
    <row r="55" spans="1:3" s="66" customFormat="1" ht="14.25" customHeight="1">
      <c r="A55" s="63">
        <v>7</v>
      </c>
      <c r="B55" s="77" t="s">
        <v>163</v>
      </c>
      <c r="C55" s="65">
        <f>+'CT1'!D12</f>
        <v>170206287.75</v>
      </c>
    </row>
    <row r="56" spans="1:3" s="66" customFormat="1" ht="19.5" customHeight="1">
      <c r="A56" s="78"/>
      <c r="B56" s="79"/>
      <c r="C56" s="80">
        <f>+C55-C54-C53</f>
        <v>0</v>
      </c>
    </row>
    <row r="57" spans="1:3" s="1" customFormat="1" ht="27" customHeight="1">
      <c r="A57" s="195" t="str">
        <f>+'CT3'!A19:J19</f>
        <v>Гүйцэтгэх захирал                     ______________ /Н.Одончимэг/</v>
      </c>
      <c r="B57" s="195"/>
      <c r="C57" s="195"/>
    </row>
    <row r="58" spans="1:3" s="1" customFormat="1">
      <c r="A58" s="195" t="str">
        <f>+'CT1'!A77:D77</f>
        <v xml:space="preserve">   Ерөнхий нягтлан бодогч        ______________        /Ж.Отгонням/</v>
      </c>
      <c r="B58" s="195"/>
      <c r="C58" s="195"/>
    </row>
    <row r="59" spans="1:3">
      <c r="A59" s="195"/>
      <c r="B59" s="195"/>
      <c r="C59" s="195"/>
    </row>
  </sheetData>
  <mergeCells count="3">
    <mergeCell ref="A58:C59"/>
    <mergeCell ref="A1:C1"/>
    <mergeCell ref="A57:C57"/>
  </mergeCells>
  <pageMargins left="0.7" right="0.7" top="0.28000000000000003" bottom="0.27" header="0.3" footer="0.3"/>
  <pageSetup paperSize="9" scale="8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493D6-D3BD-4B94-928D-03774FAD823B}">
  <dimension ref="A1:DP542"/>
  <sheetViews>
    <sheetView workbookViewId="0">
      <selection activeCell="I12" sqref="I12"/>
    </sheetView>
  </sheetViews>
  <sheetFormatPr defaultRowHeight="15.75"/>
  <cols>
    <col min="1" max="1" width="9.140625" style="132"/>
    <col min="2" max="2" width="6.140625" style="132" customWidth="1"/>
    <col min="3" max="3" width="28.85546875" style="132" customWidth="1"/>
    <col min="4" max="4" width="14.7109375" style="132" bestFit="1" customWidth="1"/>
    <col min="5" max="5" width="14.5703125" style="132" customWidth="1"/>
    <col min="6" max="6" width="14.85546875" style="132" customWidth="1"/>
    <col min="7" max="7" width="14.140625" style="132" customWidth="1"/>
    <col min="8" max="8" width="15.140625" style="132" customWidth="1"/>
    <col min="9" max="9" width="14.85546875" style="132" customWidth="1"/>
    <col min="10" max="10" width="9.7109375" style="132" customWidth="1"/>
    <col min="11" max="11" width="15.42578125" style="132" customWidth="1"/>
    <col min="12" max="21" width="17.5703125" style="132" customWidth="1"/>
    <col min="22" max="258" width="9.140625" style="132"/>
    <col min="259" max="259" width="33.140625" style="132" customWidth="1"/>
    <col min="260" max="277" width="17.5703125" style="132" customWidth="1"/>
    <col min="278" max="514" width="9.140625" style="132"/>
    <col min="515" max="515" width="33.140625" style="132" customWidth="1"/>
    <col min="516" max="533" width="17.5703125" style="132" customWidth="1"/>
    <col min="534" max="770" width="9.140625" style="132"/>
    <col min="771" max="771" width="33.140625" style="132" customWidth="1"/>
    <col min="772" max="789" width="17.5703125" style="132" customWidth="1"/>
    <col min="790" max="1026" width="9.140625" style="132"/>
    <col min="1027" max="1027" width="33.140625" style="132" customWidth="1"/>
    <col min="1028" max="1045" width="17.5703125" style="132" customWidth="1"/>
    <col min="1046" max="1282" width="9.140625" style="132"/>
    <col min="1283" max="1283" width="33.140625" style="132" customWidth="1"/>
    <col min="1284" max="1301" width="17.5703125" style="132" customWidth="1"/>
    <col min="1302" max="1538" width="9.140625" style="132"/>
    <col min="1539" max="1539" width="33.140625" style="132" customWidth="1"/>
    <col min="1540" max="1557" width="17.5703125" style="132" customWidth="1"/>
    <col min="1558" max="1794" width="9.140625" style="132"/>
    <col min="1795" max="1795" width="33.140625" style="132" customWidth="1"/>
    <col min="1796" max="1813" width="17.5703125" style="132" customWidth="1"/>
    <col min="1814" max="2050" width="9.140625" style="132"/>
    <col min="2051" max="2051" width="33.140625" style="132" customWidth="1"/>
    <col min="2052" max="2069" width="17.5703125" style="132" customWidth="1"/>
    <col min="2070" max="2306" width="9.140625" style="132"/>
    <col min="2307" max="2307" width="33.140625" style="132" customWidth="1"/>
    <col min="2308" max="2325" width="17.5703125" style="132" customWidth="1"/>
    <col min="2326" max="2562" width="9.140625" style="132"/>
    <col min="2563" max="2563" width="33.140625" style="132" customWidth="1"/>
    <col min="2564" max="2581" width="17.5703125" style="132" customWidth="1"/>
    <col min="2582" max="2818" width="9.140625" style="132"/>
    <col min="2819" max="2819" width="33.140625" style="132" customWidth="1"/>
    <col min="2820" max="2837" width="17.5703125" style="132" customWidth="1"/>
    <col min="2838" max="3074" width="9.140625" style="132"/>
    <col min="3075" max="3075" width="33.140625" style="132" customWidth="1"/>
    <col min="3076" max="3093" width="17.5703125" style="132" customWidth="1"/>
    <col min="3094" max="3330" width="9.140625" style="132"/>
    <col min="3331" max="3331" width="33.140625" style="132" customWidth="1"/>
    <col min="3332" max="3349" width="17.5703125" style="132" customWidth="1"/>
    <col min="3350" max="3586" width="9.140625" style="132"/>
    <col min="3587" max="3587" width="33.140625" style="132" customWidth="1"/>
    <col min="3588" max="3605" width="17.5703125" style="132" customWidth="1"/>
    <col min="3606" max="3842" width="9.140625" style="132"/>
    <col min="3843" max="3843" width="33.140625" style="132" customWidth="1"/>
    <col min="3844" max="3861" width="17.5703125" style="132" customWidth="1"/>
    <col min="3862" max="4098" width="9.140625" style="132"/>
    <col min="4099" max="4099" width="33.140625" style="132" customWidth="1"/>
    <col min="4100" max="4117" width="17.5703125" style="132" customWidth="1"/>
    <col min="4118" max="4354" width="9.140625" style="132"/>
    <col min="4355" max="4355" width="33.140625" style="132" customWidth="1"/>
    <col min="4356" max="4373" width="17.5703125" style="132" customWidth="1"/>
    <col min="4374" max="4610" width="9.140625" style="132"/>
    <col min="4611" max="4611" width="33.140625" style="132" customWidth="1"/>
    <col min="4612" max="4629" width="17.5703125" style="132" customWidth="1"/>
    <col min="4630" max="4866" width="9.140625" style="132"/>
    <col min="4867" max="4867" width="33.140625" style="132" customWidth="1"/>
    <col min="4868" max="4885" width="17.5703125" style="132" customWidth="1"/>
    <col min="4886" max="5122" width="9.140625" style="132"/>
    <col min="5123" max="5123" width="33.140625" style="132" customWidth="1"/>
    <col min="5124" max="5141" width="17.5703125" style="132" customWidth="1"/>
    <col min="5142" max="5378" width="9.140625" style="132"/>
    <col min="5379" max="5379" width="33.140625" style="132" customWidth="1"/>
    <col min="5380" max="5397" width="17.5703125" style="132" customWidth="1"/>
    <col min="5398" max="5634" width="9.140625" style="132"/>
    <col min="5635" max="5635" width="33.140625" style="132" customWidth="1"/>
    <col min="5636" max="5653" width="17.5703125" style="132" customWidth="1"/>
    <col min="5654" max="5890" width="9.140625" style="132"/>
    <col min="5891" max="5891" width="33.140625" style="132" customWidth="1"/>
    <col min="5892" max="5909" width="17.5703125" style="132" customWidth="1"/>
    <col min="5910" max="6146" width="9.140625" style="132"/>
    <col min="6147" max="6147" width="33.140625" style="132" customWidth="1"/>
    <col min="6148" max="6165" width="17.5703125" style="132" customWidth="1"/>
    <col min="6166" max="6402" width="9.140625" style="132"/>
    <col min="6403" max="6403" width="33.140625" style="132" customWidth="1"/>
    <col min="6404" max="6421" width="17.5703125" style="132" customWidth="1"/>
    <col min="6422" max="6658" width="9.140625" style="132"/>
    <col min="6659" max="6659" width="33.140625" style="132" customWidth="1"/>
    <col min="6660" max="6677" width="17.5703125" style="132" customWidth="1"/>
    <col min="6678" max="6914" width="9.140625" style="132"/>
    <col min="6915" max="6915" width="33.140625" style="132" customWidth="1"/>
    <col min="6916" max="6933" width="17.5703125" style="132" customWidth="1"/>
    <col min="6934" max="7170" width="9.140625" style="132"/>
    <col min="7171" max="7171" width="33.140625" style="132" customWidth="1"/>
    <col min="7172" max="7189" width="17.5703125" style="132" customWidth="1"/>
    <col min="7190" max="7426" width="9.140625" style="132"/>
    <col min="7427" max="7427" width="33.140625" style="132" customWidth="1"/>
    <col min="7428" max="7445" width="17.5703125" style="132" customWidth="1"/>
    <col min="7446" max="7682" width="9.140625" style="132"/>
    <col min="7683" max="7683" width="33.140625" style="132" customWidth="1"/>
    <col min="7684" max="7701" width="17.5703125" style="132" customWidth="1"/>
    <col min="7702" max="7938" width="9.140625" style="132"/>
    <col min="7939" max="7939" width="33.140625" style="132" customWidth="1"/>
    <col min="7940" max="7957" width="17.5703125" style="132" customWidth="1"/>
    <col min="7958" max="8194" width="9.140625" style="132"/>
    <col min="8195" max="8195" width="33.140625" style="132" customWidth="1"/>
    <col min="8196" max="8213" width="17.5703125" style="132" customWidth="1"/>
    <col min="8214" max="8450" width="9.140625" style="132"/>
    <col min="8451" max="8451" width="33.140625" style="132" customWidth="1"/>
    <col min="8452" max="8469" width="17.5703125" style="132" customWidth="1"/>
    <col min="8470" max="8706" width="9.140625" style="132"/>
    <col min="8707" max="8707" width="33.140625" style="132" customWidth="1"/>
    <col min="8708" max="8725" width="17.5703125" style="132" customWidth="1"/>
    <col min="8726" max="8962" width="9.140625" style="132"/>
    <col min="8963" max="8963" width="33.140625" style="132" customWidth="1"/>
    <col min="8964" max="8981" width="17.5703125" style="132" customWidth="1"/>
    <col min="8982" max="9218" width="9.140625" style="132"/>
    <col min="9219" max="9219" width="33.140625" style="132" customWidth="1"/>
    <col min="9220" max="9237" width="17.5703125" style="132" customWidth="1"/>
    <col min="9238" max="9474" width="9.140625" style="132"/>
    <col min="9475" max="9475" width="33.140625" style="132" customWidth="1"/>
    <col min="9476" max="9493" width="17.5703125" style="132" customWidth="1"/>
    <col min="9494" max="9730" width="9.140625" style="132"/>
    <col min="9731" max="9731" width="33.140625" style="132" customWidth="1"/>
    <col min="9732" max="9749" width="17.5703125" style="132" customWidth="1"/>
    <col min="9750" max="9986" width="9.140625" style="132"/>
    <col min="9987" max="9987" width="33.140625" style="132" customWidth="1"/>
    <col min="9988" max="10005" width="17.5703125" style="132" customWidth="1"/>
    <col min="10006" max="10242" width="9.140625" style="132"/>
    <col min="10243" max="10243" width="33.140625" style="132" customWidth="1"/>
    <col min="10244" max="10261" width="17.5703125" style="132" customWidth="1"/>
    <col min="10262" max="10498" width="9.140625" style="132"/>
    <col min="10499" max="10499" width="33.140625" style="132" customWidth="1"/>
    <col min="10500" max="10517" width="17.5703125" style="132" customWidth="1"/>
    <col min="10518" max="10754" width="9.140625" style="132"/>
    <col min="10755" max="10755" width="33.140625" style="132" customWidth="1"/>
    <col min="10756" max="10773" width="17.5703125" style="132" customWidth="1"/>
    <col min="10774" max="11010" width="9.140625" style="132"/>
    <col min="11011" max="11011" width="33.140625" style="132" customWidth="1"/>
    <col min="11012" max="11029" width="17.5703125" style="132" customWidth="1"/>
    <col min="11030" max="11266" width="9.140625" style="132"/>
    <col min="11267" max="11267" width="33.140625" style="132" customWidth="1"/>
    <col min="11268" max="11285" width="17.5703125" style="132" customWidth="1"/>
    <col min="11286" max="11522" width="9.140625" style="132"/>
    <col min="11523" max="11523" width="33.140625" style="132" customWidth="1"/>
    <col min="11524" max="11541" width="17.5703125" style="132" customWidth="1"/>
    <col min="11542" max="11778" width="9.140625" style="132"/>
    <col min="11779" max="11779" width="33.140625" style="132" customWidth="1"/>
    <col min="11780" max="11797" width="17.5703125" style="132" customWidth="1"/>
    <col min="11798" max="12034" width="9.140625" style="132"/>
    <col min="12035" max="12035" width="33.140625" style="132" customWidth="1"/>
    <col min="12036" max="12053" width="17.5703125" style="132" customWidth="1"/>
    <col min="12054" max="12290" width="9.140625" style="132"/>
    <col min="12291" max="12291" width="33.140625" style="132" customWidth="1"/>
    <col min="12292" max="12309" width="17.5703125" style="132" customWidth="1"/>
    <col min="12310" max="12546" width="9.140625" style="132"/>
    <col min="12547" max="12547" width="33.140625" style="132" customWidth="1"/>
    <col min="12548" max="12565" width="17.5703125" style="132" customWidth="1"/>
    <col min="12566" max="12802" width="9.140625" style="132"/>
    <col min="12803" max="12803" width="33.140625" style="132" customWidth="1"/>
    <col min="12804" max="12821" width="17.5703125" style="132" customWidth="1"/>
    <col min="12822" max="13058" width="9.140625" style="132"/>
    <col min="13059" max="13059" width="33.140625" style="132" customWidth="1"/>
    <col min="13060" max="13077" width="17.5703125" style="132" customWidth="1"/>
    <col min="13078" max="13314" width="9.140625" style="132"/>
    <col min="13315" max="13315" width="33.140625" style="132" customWidth="1"/>
    <col min="13316" max="13333" width="17.5703125" style="132" customWidth="1"/>
    <col min="13334" max="13570" width="9.140625" style="132"/>
    <col min="13571" max="13571" width="33.140625" style="132" customWidth="1"/>
    <col min="13572" max="13589" width="17.5703125" style="132" customWidth="1"/>
    <col min="13590" max="13826" width="9.140625" style="132"/>
    <col min="13827" max="13827" width="33.140625" style="132" customWidth="1"/>
    <col min="13828" max="13845" width="17.5703125" style="132" customWidth="1"/>
    <col min="13846" max="14082" width="9.140625" style="132"/>
    <col min="14083" max="14083" width="33.140625" style="132" customWidth="1"/>
    <col min="14084" max="14101" width="17.5703125" style="132" customWidth="1"/>
    <col min="14102" max="14338" width="9.140625" style="132"/>
    <col min="14339" max="14339" width="33.140625" style="132" customWidth="1"/>
    <col min="14340" max="14357" width="17.5703125" style="132" customWidth="1"/>
    <col min="14358" max="14594" width="9.140625" style="132"/>
    <col min="14595" max="14595" width="33.140625" style="132" customWidth="1"/>
    <col min="14596" max="14613" width="17.5703125" style="132" customWidth="1"/>
    <col min="14614" max="14850" width="9.140625" style="132"/>
    <col min="14851" max="14851" width="33.140625" style="132" customWidth="1"/>
    <col min="14852" max="14869" width="17.5703125" style="132" customWidth="1"/>
    <col min="14870" max="15106" width="9.140625" style="132"/>
    <col min="15107" max="15107" width="33.140625" style="132" customWidth="1"/>
    <col min="15108" max="15125" width="17.5703125" style="132" customWidth="1"/>
    <col min="15126" max="15362" width="9.140625" style="132"/>
    <col min="15363" max="15363" width="33.140625" style="132" customWidth="1"/>
    <col min="15364" max="15381" width="17.5703125" style="132" customWidth="1"/>
    <col min="15382" max="15618" width="9.140625" style="132"/>
    <col min="15619" max="15619" width="33.140625" style="132" customWidth="1"/>
    <col min="15620" max="15637" width="17.5703125" style="132" customWidth="1"/>
    <col min="15638" max="15874" width="9.140625" style="132"/>
    <col min="15875" max="15875" width="33.140625" style="132" customWidth="1"/>
    <col min="15876" max="15893" width="17.5703125" style="132" customWidth="1"/>
    <col min="15894" max="16130" width="9.140625" style="132"/>
    <col min="16131" max="16131" width="33.140625" style="132" customWidth="1"/>
    <col min="16132" max="16149" width="17.5703125" style="132" customWidth="1"/>
    <col min="16150" max="16384" width="9.140625" style="132"/>
  </cols>
  <sheetData>
    <row r="1" spans="1:120">
      <c r="A1" s="131" t="s">
        <v>571</v>
      </c>
    </row>
    <row r="2" spans="1:120">
      <c r="A2" s="131" t="s">
        <v>250</v>
      </c>
    </row>
    <row r="3" spans="1:120">
      <c r="B3" s="131" t="s">
        <v>251</v>
      </c>
    </row>
    <row r="4" spans="1:120">
      <c r="E4" s="138" t="s">
        <v>572</v>
      </c>
    </row>
    <row r="5" spans="1:120" ht="31.5">
      <c r="B5" s="134" t="s">
        <v>252</v>
      </c>
      <c r="C5" s="134" t="s">
        <v>90</v>
      </c>
      <c r="D5" s="134" t="s">
        <v>253</v>
      </c>
      <c r="E5" s="134" t="s">
        <v>254</v>
      </c>
    </row>
    <row r="6" spans="1:120">
      <c r="B6" s="135" t="s">
        <v>255</v>
      </c>
      <c r="C6" s="135" t="s">
        <v>256</v>
      </c>
      <c r="D6" s="136">
        <v>0</v>
      </c>
      <c r="E6" s="136">
        <v>641000</v>
      </c>
    </row>
    <row r="7" spans="1:120">
      <c r="B7" s="135" t="s">
        <v>257</v>
      </c>
      <c r="C7" s="135" t="s">
        <v>258</v>
      </c>
      <c r="D7" s="139">
        <v>1366.25</v>
      </c>
      <c r="E7" s="136">
        <v>279550</v>
      </c>
    </row>
    <row r="8" spans="1:120">
      <c r="B8" s="135" t="s">
        <v>259</v>
      </c>
      <c r="C8" s="135" t="s">
        <v>260</v>
      </c>
      <c r="D8" s="139">
        <v>0</v>
      </c>
      <c r="E8" s="136">
        <v>0</v>
      </c>
    </row>
    <row r="9" spans="1:120">
      <c r="B9" s="135"/>
      <c r="C9" s="137" t="s">
        <v>120</v>
      </c>
      <c r="D9" s="139">
        <f>SUM(D6:D8)</f>
        <v>1366.25</v>
      </c>
      <c r="E9" s="136">
        <f>SUM(E6:E8)</f>
        <v>920550</v>
      </c>
    </row>
    <row r="10" spans="1:120">
      <c r="B10" s="131" t="s">
        <v>262</v>
      </c>
    </row>
    <row r="11" spans="1:120">
      <c r="B11" s="133" t="s">
        <v>263</v>
      </c>
    </row>
    <row r="12" spans="1:120">
      <c r="A12" s="132" t="s">
        <v>263</v>
      </c>
      <c r="B12" s="132" t="s">
        <v>263</v>
      </c>
      <c r="C12" s="132" t="s">
        <v>263</v>
      </c>
      <c r="D12" s="132" t="s">
        <v>263</v>
      </c>
      <c r="BP12" s="197"/>
      <c r="BQ12" s="197"/>
      <c r="BR12" s="197"/>
      <c r="BS12" s="197"/>
      <c r="BT12" s="197"/>
      <c r="BU12" s="197"/>
      <c r="BV12" s="197"/>
      <c r="BW12" s="197"/>
      <c r="BX12" s="197"/>
      <c r="BY12" s="197"/>
      <c r="BZ12" s="197"/>
      <c r="CA12" s="197"/>
      <c r="CB12" s="197"/>
      <c r="CC12" s="197"/>
      <c r="CD12" s="197"/>
      <c r="CE12" s="197"/>
      <c r="CF12" s="197"/>
      <c r="CG12" s="197"/>
      <c r="CH12" s="197"/>
      <c r="CI12" s="197"/>
      <c r="CJ12" s="197"/>
      <c r="CK12" s="197"/>
      <c r="CL12" s="197"/>
      <c r="CM12" s="197"/>
      <c r="CN12" s="197"/>
      <c r="CO12" s="197"/>
      <c r="CP12" s="197"/>
      <c r="CQ12" s="197"/>
      <c r="CR12" s="197"/>
      <c r="CS12" s="197"/>
      <c r="CT12" s="197"/>
      <c r="CU12" s="197"/>
      <c r="CV12" s="197"/>
      <c r="CW12" s="197"/>
      <c r="CX12" s="197"/>
      <c r="CY12" s="197"/>
      <c r="CZ12" s="197"/>
      <c r="DA12" s="197"/>
      <c r="DB12" s="197"/>
      <c r="DC12" s="197"/>
      <c r="DD12" s="197"/>
      <c r="DE12" s="197"/>
      <c r="DF12" s="197"/>
      <c r="DG12" s="197"/>
      <c r="DH12" s="197"/>
      <c r="DI12" s="197"/>
      <c r="DJ12" s="197"/>
      <c r="DK12" s="197"/>
      <c r="DL12" s="197"/>
      <c r="DM12" s="197"/>
      <c r="DN12" s="197"/>
      <c r="DO12" s="197"/>
      <c r="DP12" s="197"/>
    </row>
    <row r="13" spans="1:120">
      <c r="B13" s="198" t="s">
        <v>573</v>
      </c>
      <c r="C13" s="198"/>
      <c r="D13" s="198"/>
      <c r="E13" s="198"/>
    </row>
    <row r="14" spans="1:120">
      <c r="B14" s="198" t="s">
        <v>574</v>
      </c>
      <c r="C14" s="198"/>
      <c r="D14" s="198"/>
      <c r="E14" s="198"/>
    </row>
    <row r="15" spans="1:120">
      <c r="A15" s="131" t="s">
        <v>250</v>
      </c>
    </row>
    <row r="16" spans="1:120">
      <c r="B16" s="131" t="s">
        <v>264</v>
      </c>
    </row>
    <row r="17" spans="1:120">
      <c r="F17" s="138" t="s">
        <v>572</v>
      </c>
    </row>
    <row r="18" spans="1:120" ht="63">
      <c r="B18" s="134" t="s">
        <v>252</v>
      </c>
      <c r="C18" s="134" t="s">
        <v>90</v>
      </c>
      <c r="D18" s="134" t="s">
        <v>15</v>
      </c>
      <c r="E18" s="134" t="s">
        <v>265</v>
      </c>
      <c r="F18" s="134" t="s">
        <v>266</v>
      </c>
    </row>
    <row r="19" spans="1:120">
      <c r="B19" s="140" t="s">
        <v>255</v>
      </c>
      <c r="C19" s="135" t="s">
        <v>253</v>
      </c>
      <c r="D19" s="136">
        <v>4840500</v>
      </c>
      <c r="E19" s="136">
        <v>0</v>
      </c>
      <c r="F19" s="136">
        <f>+D19+E19</f>
        <v>4840500</v>
      </c>
    </row>
    <row r="20" spans="1:120">
      <c r="B20" s="141">
        <v>2</v>
      </c>
      <c r="C20" s="135" t="s">
        <v>268</v>
      </c>
      <c r="D20" s="136">
        <v>1142000</v>
      </c>
      <c r="E20" s="136">
        <v>0</v>
      </c>
      <c r="F20" s="136">
        <f t="shared" ref="F20:F23" si="0">+D20+E20</f>
        <v>1142000</v>
      </c>
    </row>
    <row r="21" spans="1:120">
      <c r="B21" s="140" t="s">
        <v>259</v>
      </c>
      <c r="C21" s="135" t="s">
        <v>269</v>
      </c>
      <c r="D21" s="136">
        <v>0</v>
      </c>
      <c r="E21" s="136">
        <v>0</v>
      </c>
      <c r="F21" s="136">
        <f t="shared" si="0"/>
        <v>0</v>
      </c>
    </row>
    <row r="22" spans="1:120">
      <c r="B22" s="140">
        <v>3.1</v>
      </c>
      <c r="C22" s="135" t="s">
        <v>271</v>
      </c>
      <c r="D22" s="136">
        <v>0</v>
      </c>
      <c r="E22" s="136">
        <v>0</v>
      </c>
      <c r="F22" s="136">
        <f t="shared" si="0"/>
        <v>0</v>
      </c>
    </row>
    <row r="23" spans="1:120">
      <c r="B23" s="140">
        <v>3.2</v>
      </c>
      <c r="C23" s="135" t="s">
        <v>273</v>
      </c>
      <c r="D23" s="136">
        <v>0</v>
      </c>
      <c r="E23" s="136">
        <v>0</v>
      </c>
      <c r="F23" s="136">
        <f t="shared" si="0"/>
        <v>0</v>
      </c>
    </row>
    <row r="24" spans="1:120">
      <c r="B24" s="140" t="s">
        <v>261</v>
      </c>
      <c r="C24" s="135" t="s">
        <v>254</v>
      </c>
      <c r="D24" s="136">
        <f>SUM(D19:D23)</f>
        <v>5982500</v>
      </c>
      <c r="E24" s="136">
        <f t="shared" ref="E24:F24" si="1">SUM(E19:E23)</f>
        <v>0</v>
      </c>
      <c r="F24" s="136">
        <f t="shared" si="1"/>
        <v>5982500</v>
      </c>
    </row>
    <row r="25" spans="1:120">
      <c r="A25" s="132" t="s">
        <v>263</v>
      </c>
      <c r="B25" s="132" t="s">
        <v>263</v>
      </c>
      <c r="C25" s="132" t="s">
        <v>263</v>
      </c>
      <c r="D25" s="132" t="s">
        <v>263</v>
      </c>
      <c r="BP25" s="197"/>
      <c r="BQ25" s="197"/>
      <c r="BR25" s="197"/>
      <c r="BS25" s="197"/>
      <c r="BT25" s="197"/>
      <c r="BU25" s="197"/>
      <c r="BV25" s="197"/>
      <c r="BW25" s="197"/>
      <c r="BX25" s="197"/>
      <c r="BY25" s="197"/>
      <c r="BZ25" s="197"/>
      <c r="CA25" s="197"/>
      <c r="CB25" s="197"/>
      <c r="CC25" s="197"/>
      <c r="CD25" s="197"/>
      <c r="CE25" s="197"/>
      <c r="CF25" s="197"/>
      <c r="CG25" s="197"/>
      <c r="CH25" s="197"/>
      <c r="CI25" s="197"/>
      <c r="CJ25" s="197"/>
      <c r="CK25" s="197"/>
      <c r="CL25" s="197"/>
      <c r="CM25" s="197"/>
      <c r="CN25" s="197"/>
      <c r="CO25" s="197"/>
      <c r="CP25" s="197"/>
      <c r="CQ25" s="197"/>
      <c r="CR25" s="197"/>
      <c r="CS25" s="197"/>
      <c r="CT25" s="197"/>
      <c r="CU25" s="197"/>
      <c r="CV25" s="197"/>
      <c r="CW25" s="197"/>
      <c r="CX25" s="197"/>
      <c r="CY25" s="197"/>
      <c r="CZ25" s="197"/>
      <c r="DA25" s="197"/>
      <c r="DB25" s="197"/>
      <c r="DC25" s="197"/>
      <c r="DD25" s="197"/>
      <c r="DE25" s="197"/>
      <c r="DF25" s="197"/>
      <c r="DG25" s="197"/>
      <c r="DH25" s="197"/>
      <c r="DI25" s="197"/>
      <c r="DJ25" s="197"/>
      <c r="DK25" s="197"/>
      <c r="DL25" s="197"/>
      <c r="DM25" s="197"/>
      <c r="DN25" s="197"/>
      <c r="DO25" s="197"/>
      <c r="DP25" s="197"/>
    </row>
    <row r="26" spans="1:120">
      <c r="B26" s="198" t="s">
        <v>573</v>
      </c>
      <c r="C26" s="198"/>
      <c r="D26" s="198"/>
      <c r="E26" s="198"/>
    </row>
    <row r="27" spans="1:120">
      <c r="B27" s="198" t="s">
        <v>574</v>
      </c>
      <c r="C27" s="198"/>
      <c r="D27" s="198"/>
      <c r="E27" s="198"/>
    </row>
    <row r="28" spans="1:120">
      <c r="A28" s="131" t="s">
        <v>250</v>
      </c>
    </row>
    <row r="29" spans="1:120">
      <c r="B29" s="131" t="s">
        <v>274</v>
      </c>
    </row>
    <row r="30" spans="1:120">
      <c r="E30" s="138" t="s">
        <v>572</v>
      </c>
    </row>
    <row r="31" spans="1:120" ht="31.5">
      <c r="B31" s="134" t="s">
        <v>252</v>
      </c>
      <c r="C31" s="134" t="s">
        <v>90</v>
      </c>
      <c r="D31" s="134" t="s">
        <v>254</v>
      </c>
      <c r="E31" s="134" t="s">
        <v>254</v>
      </c>
    </row>
    <row r="32" spans="1:120">
      <c r="B32" s="135" t="s">
        <v>255</v>
      </c>
      <c r="C32" s="135" t="s">
        <v>275</v>
      </c>
      <c r="D32" s="136">
        <v>0</v>
      </c>
      <c r="E32" s="136">
        <v>0</v>
      </c>
    </row>
    <row r="33" spans="1:120">
      <c r="B33" s="135" t="s">
        <v>257</v>
      </c>
      <c r="C33" s="135" t="s">
        <v>276</v>
      </c>
      <c r="D33" s="136">
        <v>0</v>
      </c>
      <c r="E33" s="136">
        <v>0</v>
      </c>
    </row>
    <row r="34" spans="1:120">
      <c r="B34" s="135" t="s">
        <v>259</v>
      </c>
      <c r="C34" s="135" t="s">
        <v>277</v>
      </c>
      <c r="D34" s="139">
        <v>8972.31</v>
      </c>
      <c r="E34" s="139">
        <v>8972.31</v>
      </c>
    </row>
    <row r="35" spans="1:120">
      <c r="B35" s="135" t="s">
        <v>261</v>
      </c>
      <c r="C35" s="135"/>
      <c r="D35" s="136">
        <v>0</v>
      </c>
      <c r="E35" s="136">
        <v>0</v>
      </c>
    </row>
    <row r="36" spans="1:120">
      <c r="B36" s="135" t="s">
        <v>263</v>
      </c>
      <c r="C36" s="137" t="s">
        <v>120</v>
      </c>
      <c r="D36" s="139">
        <f>SUM(D32:D35)</f>
        <v>8972.31</v>
      </c>
      <c r="E36" s="139">
        <f>SUM(E32:E35)</f>
        <v>8972.31</v>
      </c>
    </row>
    <row r="37" spans="1:120">
      <c r="A37" s="132" t="s">
        <v>263</v>
      </c>
      <c r="B37" s="132" t="s">
        <v>263</v>
      </c>
      <c r="C37" s="132" t="s">
        <v>263</v>
      </c>
      <c r="D37" s="132" t="s">
        <v>263</v>
      </c>
      <c r="BP37" s="197"/>
      <c r="BQ37" s="197"/>
      <c r="BR37" s="197"/>
      <c r="BS37" s="197"/>
      <c r="BT37" s="197"/>
      <c r="BU37" s="197"/>
      <c r="BV37" s="197"/>
      <c r="BW37" s="197"/>
      <c r="BX37" s="197"/>
      <c r="BY37" s="197"/>
      <c r="BZ37" s="197"/>
      <c r="CA37" s="197"/>
      <c r="CB37" s="197"/>
      <c r="CC37" s="197"/>
      <c r="CD37" s="197"/>
      <c r="CE37" s="197"/>
      <c r="CF37" s="197"/>
      <c r="CG37" s="197"/>
      <c r="CH37" s="197"/>
      <c r="CI37" s="197"/>
      <c r="CJ37" s="197"/>
      <c r="CK37" s="197"/>
      <c r="CL37" s="197"/>
      <c r="CM37" s="197"/>
      <c r="CN37" s="197"/>
      <c r="CO37" s="197"/>
      <c r="CP37" s="197"/>
      <c r="CQ37" s="197"/>
      <c r="CR37" s="197"/>
      <c r="CS37" s="197"/>
      <c r="CT37" s="197"/>
      <c r="CU37" s="197"/>
      <c r="CV37" s="197"/>
      <c r="CW37" s="197"/>
      <c r="CX37" s="197"/>
      <c r="CY37" s="197"/>
      <c r="CZ37" s="197"/>
      <c r="DA37" s="197"/>
      <c r="DB37" s="197"/>
      <c r="DC37" s="197"/>
      <c r="DD37" s="197"/>
      <c r="DE37" s="197"/>
      <c r="DF37" s="197"/>
      <c r="DG37" s="197"/>
      <c r="DH37" s="197"/>
      <c r="DI37" s="197"/>
      <c r="DJ37" s="197"/>
      <c r="DK37" s="197"/>
      <c r="DL37" s="197"/>
      <c r="DM37" s="197"/>
      <c r="DN37" s="197"/>
      <c r="DO37" s="197"/>
      <c r="DP37" s="197"/>
    </row>
    <row r="38" spans="1:120">
      <c r="B38" s="198" t="s">
        <v>573</v>
      </c>
      <c r="C38" s="198"/>
      <c r="D38" s="198"/>
      <c r="E38" s="198"/>
    </row>
    <row r="39" spans="1:120">
      <c r="B39" s="198" t="s">
        <v>574</v>
      </c>
      <c r="C39" s="198"/>
      <c r="D39" s="198"/>
      <c r="E39" s="198"/>
    </row>
    <row r="40" spans="1:120">
      <c r="A40" s="131" t="s">
        <v>250</v>
      </c>
    </row>
    <row r="41" spans="1:120">
      <c r="B41" s="131" t="s">
        <v>278</v>
      </c>
    </row>
    <row r="42" spans="1:120">
      <c r="E42" s="138" t="s">
        <v>572</v>
      </c>
    </row>
    <row r="43" spans="1:120" ht="31.5">
      <c r="B43" s="134" t="s">
        <v>252</v>
      </c>
      <c r="C43" s="134" t="s">
        <v>90</v>
      </c>
      <c r="D43" s="134" t="s">
        <v>254</v>
      </c>
      <c r="E43" s="134" t="s">
        <v>254</v>
      </c>
    </row>
    <row r="44" spans="1:120" ht="47.25">
      <c r="B44" s="135" t="s">
        <v>255</v>
      </c>
      <c r="C44" s="135" t="s">
        <v>279</v>
      </c>
      <c r="D44" s="136">
        <v>0</v>
      </c>
      <c r="E44" s="136">
        <v>0</v>
      </c>
    </row>
    <row r="45" spans="1:120">
      <c r="B45" s="135" t="s">
        <v>257</v>
      </c>
      <c r="C45" s="135" t="s">
        <v>280</v>
      </c>
      <c r="D45" s="136">
        <v>0</v>
      </c>
      <c r="E45" s="136">
        <v>0</v>
      </c>
    </row>
    <row r="46" spans="1:120">
      <c r="B46" s="135" t="s">
        <v>259</v>
      </c>
      <c r="C46" s="135" t="s">
        <v>281</v>
      </c>
      <c r="D46" s="136">
        <v>0</v>
      </c>
      <c r="E46" s="136">
        <v>0</v>
      </c>
    </row>
    <row r="47" spans="1:120">
      <c r="B47" s="135" t="s">
        <v>261</v>
      </c>
      <c r="C47" s="135" t="s">
        <v>282</v>
      </c>
      <c r="D47" s="136">
        <v>0</v>
      </c>
      <c r="E47" s="136">
        <v>0</v>
      </c>
    </row>
    <row r="48" spans="1:120" ht="31.5">
      <c r="B48" s="135" t="s">
        <v>298</v>
      </c>
      <c r="C48" s="135" t="s">
        <v>283</v>
      </c>
      <c r="D48" s="136">
        <v>0</v>
      </c>
      <c r="E48" s="136">
        <v>0</v>
      </c>
    </row>
    <row r="49" spans="1:120">
      <c r="B49" s="135" t="s">
        <v>300</v>
      </c>
      <c r="C49" s="135" t="s">
        <v>284</v>
      </c>
      <c r="D49" s="136">
        <v>0</v>
      </c>
      <c r="E49" s="136">
        <v>0</v>
      </c>
    </row>
    <row r="50" spans="1:120">
      <c r="B50" s="135" t="s">
        <v>302</v>
      </c>
      <c r="C50" s="135"/>
      <c r="D50" s="136">
        <v>0</v>
      </c>
      <c r="E50" s="136">
        <v>0</v>
      </c>
    </row>
    <row r="51" spans="1:120">
      <c r="B51" s="135"/>
      <c r="C51" s="137" t="s">
        <v>120</v>
      </c>
      <c r="D51" s="136">
        <v>0</v>
      </c>
      <c r="E51" s="136">
        <v>0</v>
      </c>
    </row>
    <row r="52" spans="1:120">
      <c r="B52" s="131" t="s">
        <v>262</v>
      </c>
    </row>
    <row r="53" spans="1:120">
      <c r="B53" s="133" t="s">
        <v>263</v>
      </c>
    </row>
    <row r="54" spans="1:120">
      <c r="A54" s="132" t="s">
        <v>263</v>
      </c>
      <c r="B54" s="132" t="s">
        <v>263</v>
      </c>
      <c r="C54" s="132" t="s">
        <v>263</v>
      </c>
      <c r="D54" s="132" t="s">
        <v>263</v>
      </c>
      <c r="BP54" s="197"/>
      <c r="BQ54" s="197"/>
      <c r="BR54" s="197"/>
      <c r="BS54" s="197"/>
      <c r="BT54" s="197"/>
      <c r="BU54" s="197"/>
      <c r="BV54" s="197"/>
      <c r="BW54" s="197"/>
      <c r="BX54" s="197"/>
      <c r="BY54" s="197"/>
      <c r="BZ54" s="197"/>
      <c r="CA54" s="197"/>
      <c r="CB54" s="197"/>
      <c r="CC54" s="197"/>
      <c r="CD54" s="197"/>
      <c r="CE54" s="197"/>
      <c r="CF54" s="197"/>
      <c r="CG54" s="197"/>
      <c r="CH54" s="197"/>
      <c r="CI54" s="197"/>
      <c r="CJ54" s="197"/>
      <c r="CK54" s="197"/>
      <c r="CL54" s="197"/>
      <c r="CM54" s="197"/>
      <c r="CN54" s="197"/>
      <c r="CO54" s="197"/>
      <c r="CP54" s="197"/>
      <c r="CQ54" s="197"/>
      <c r="CR54" s="197"/>
      <c r="CS54" s="197"/>
      <c r="CT54" s="197"/>
      <c r="CU54" s="197"/>
      <c r="CV54" s="197"/>
      <c r="CW54" s="197"/>
      <c r="CX54" s="197"/>
      <c r="CY54" s="197"/>
      <c r="CZ54" s="197"/>
      <c r="DA54" s="197"/>
      <c r="DB54" s="197"/>
      <c r="DC54" s="197"/>
      <c r="DD54" s="197"/>
      <c r="DE54" s="197"/>
      <c r="DF54" s="197"/>
      <c r="DG54" s="197"/>
      <c r="DH54" s="197"/>
      <c r="DI54" s="197"/>
      <c r="DJ54" s="197"/>
      <c r="DK54" s="197"/>
      <c r="DL54" s="197"/>
      <c r="DM54" s="197"/>
      <c r="DN54" s="197"/>
      <c r="DO54" s="197"/>
      <c r="DP54" s="197"/>
    </row>
    <row r="55" spans="1:120">
      <c r="B55" s="198" t="s">
        <v>573</v>
      </c>
      <c r="C55" s="198"/>
      <c r="D55" s="198"/>
      <c r="E55" s="198"/>
    </row>
    <row r="56" spans="1:120">
      <c r="B56" s="198" t="s">
        <v>574</v>
      </c>
      <c r="C56" s="198"/>
      <c r="D56" s="198"/>
      <c r="E56" s="198"/>
    </row>
    <row r="57" spans="1:120">
      <c r="A57" s="131" t="s">
        <v>250</v>
      </c>
    </row>
    <row r="58" spans="1:120">
      <c r="B58" s="131" t="s">
        <v>285</v>
      </c>
    </row>
    <row r="59" spans="1:120">
      <c r="E59" s="138" t="s">
        <v>572</v>
      </c>
    </row>
    <row r="60" spans="1:120" ht="31.5">
      <c r="B60" s="134" t="s">
        <v>252</v>
      </c>
      <c r="C60" s="134" t="s">
        <v>90</v>
      </c>
      <c r="D60" s="134" t="s">
        <v>254</v>
      </c>
      <c r="E60" s="134" t="s">
        <v>254</v>
      </c>
    </row>
    <row r="61" spans="1:120">
      <c r="B61" s="135" t="s">
        <v>286</v>
      </c>
      <c r="C61" s="135"/>
      <c r="D61" s="136">
        <v>0</v>
      </c>
      <c r="E61" s="136">
        <v>0</v>
      </c>
    </row>
    <row r="62" spans="1:120">
      <c r="B62" s="135" t="s">
        <v>263</v>
      </c>
      <c r="C62" s="137" t="s">
        <v>120</v>
      </c>
      <c r="D62" s="136">
        <v>0</v>
      </c>
      <c r="E62" s="136">
        <v>0</v>
      </c>
    </row>
    <row r="63" spans="1:120">
      <c r="A63" s="132" t="s">
        <v>263</v>
      </c>
      <c r="B63" s="132" t="s">
        <v>263</v>
      </c>
      <c r="C63" s="132" t="s">
        <v>263</v>
      </c>
      <c r="D63" s="132" t="s">
        <v>263</v>
      </c>
      <c r="BP63" s="197"/>
      <c r="BQ63" s="197"/>
      <c r="BR63" s="197"/>
      <c r="BS63" s="197"/>
      <c r="BT63" s="197"/>
      <c r="BU63" s="197"/>
      <c r="BV63" s="197"/>
      <c r="BW63" s="197"/>
      <c r="BX63" s="197"/>
      <c r="BY63" s="197"/>
      <c r="BZ63" s="197"/>
      <c r="CA63" s="197"/>
      <c r="CB63" s="197"/>
      <c r="CC63" s="197"/>
      <c r="CD63" s="197"/>
      <c r="CE63" s="197"/>
      <c r="CF63" s="197"/>
      <c r="CG63" s="197"/>
      <c r="CH63" s="197"/>
      <c r="CI63" s="197"/>
      <c r="CJ63" s="197"/>
      <c r="CK63" s="197"/>
      <c r="CL63" s="197"/>
      <c r="CM63" s="197"/>
      <c r="CN63" s="197"/>
      <c r="CO63" s="197"/>
      <c r="CP63" s="197"/>
      <c r="CQ63" s="197"/>
      <c r="CR63" s="197"/>
      <c r="CS63" s="197"/>
      <c r="CT63" s="197"/>
      <c r="CU63" s="197"/>
      <c r="CV63" s="197"/>
      <c r="CW63" s="197"/>
      <c r="CX63" s="197"/>
      <c r="CY63" s="197"/>
      <c r="CZ63" s="197"/>
      <c r="DA63" s="197"/>
      <c r="DB63" s="197"/>
      <c r="DC63" s="197"/>
      <c r="DD63" s="197"/>
      <c r="DE63" s="197"/>
      <c r="DF63" s="197"/>
      <c r="DG63" s="197"/>
      <c r="DH63" s="197"/>
      <c r="DI63" s="197"/>
      <c r="DJ63" s="197"/>
      <c r="DK63" s="197"/>
      <c r="DL63" s="197"/>
      <c r="DM63" s="197"/>
      <c r="DN63" s="197"/>
      <c r="DO63" s="197"/>
      <c r="DP63" s="197"/>
    </row>
    <row r="64" spans="1:120">
      <c r="B64" s="198" t="s">
        <v>573</v>
      </c>
      <c r="C64" s="198"/>
      <c r="D64" s="198"/>
      <c r="E64" s="198"/>
    </row>
    <row r="65" spans="1:10">
      <c r="B65" s="198" t="s">
        <v>574</v>
      </c>
      <c r="C65" s="198"/>
      <c r="D65" s="198"/>
      <c r="E65" s="198"/>
    </row>
    <row r="66" spans="1:10">
      <c r="A66" s="131" t="s">
        <v>250</v>
      </c>
    </row>
    <row r="67" spans="1:10">
      <c r="B67" s="131" t="s">
        <v>287</v>
      </c>
    </row>
    <row r="68" spans="1:10">
      <c r="J68" s="138" t="s">
        <v>572</v>
      </c>
    </row>
    <row r="69" spans="1:10" ht="31.5">
      <c r="B69" s="134" t="s">
        <v>252</v>
      </c>
      <c r="C69" s="134" t="s">
        <v>90</v>
      </c>
      <c r="D69" s="134" t="s">
        <v>288</v>
      </c>
      <c r="E69" s="134" t="s">
        <v>289</v>
      </c>
      <c r="F69" s="134" t="s">
        <v>290</v>
      </c>
      <c r="G69" s="134" t="s">
        <v>291</v>
      </c>
      <c r="H69" s="134" t="s">
        <v>292</v>
      </c>
      <c r="I69" s="134" t="s">
        <v>293</v>
      </c>
      <c r="J69" s="134" t="s">
        <v>120</v>
      </c>
    </row>
    <row r="70" spans="1:10">
      <c r="B70" s="135" t="s">
        <v>255</v>
      </c>
      <c r="C70" s="137" t="s">
        <v>294</v>
      </c>
      <c r="D70" s="136">
        <v>0</v>
      </c>
      <c r="E70" s="136">
        <v>0</v>
      </c>
      <c r="F70" s="136">
        <v>0</v>
      </c>
      <c r="G70" s="136">
        <v>0</v>
      </c>
      <c r="H70" s="136">
        <v>0</v>
      </c>
      <c r="I70" s="136">
        <v>0</v>
      </c>
      <c r="J70" s="136">
        <v>0</v>
      </c>
    </row>
    <row r="71" spans="1:10">
      <c r="B71" s="135" t="s">
        <v>257</v>
      </c>
      <c r="C71" s="135" t="s">
        <v>295</v>
      </c>
      <c r="D71" s="136">
        <v>0</v>
      </c>
      <c r="E71" s="136">
        <v>0</v>
      </c>
      <c r="F71" s="136">
        <v>0</v>
      </c>
      <c r="G71" s="136">
        <v>0</v>
      </c>
      <c r="H71" s="136">
        <v>0</v>
      </c>
      <c r="I71" s="136">
        <v>0</v>
      </c>
      <c r="J71" s="136">
        <v>0</v>
      </c>
    </row>
    <row r="72" spans="1:10">
      <c r="B72" s="135" t="s">
        <v>259</v>
      </c>
      <c r="C72" s="135" t="s">
        <v>296</v>
      </c>
      <c r="D72" s="136">
        <v>0</v>
      </c>
      <c r="E72" s="136">
        <v>0</v>
      </c>
      <c r="F72" s="136">
        <v>0</v>
      </c>
      <c r="G72" s="136">
        <v>0</v>
      </c>
      <c r="H72" s="136">
        <v>0</v>
      </c>
      <c r="I72" s="136">
        <v>0</v>
      </c>
      <c r="J72" s="136">
        <v>0</v>
      </c>
    </row>
    <row r="73" spans="1:10">
      <c r="B73" s="135" t="s">
        <v>261</v>
      </c>
      <c r="C73" s="137" t="s">
        <v>297</v>
      </c>
      <c r="D73" s="136">
        <v>0</v>
      </c>
      <c r="E73" s="136">
        <v>0</v>
      </c>
      <c r="F73" s="136">
        <v>0</v>
      </c>
      <c r="G73" s="136">
        <v>0</v>
      </c>
      <c r="H73" s="136">
        <v>0</v>
      </c>
      <c r="I73" s="136">
        <v>0</v>
      </c>
      <c r="J73" s="136">
        <v>0</v>
      </c>
    </row>
    <row r="74" spans="1:10">
      <c r="B74" s="135" t="s">
        <v>298</v>
      </c>
      <c r="C74" s="135" t="s">
        <v>299</v>
      </c>
      <c r="D74" s="136">
        <v>0</v>
      </c>
      <c r="E74" s="136">
        <v>0</v>
      </c>
      <c r="F74" s="136">
        <v>0</v>
      </c>
      <c r="G74" s="136">
        <v>0</v>
      </c>
      <c r="H74" s="136">
        <v>0</v>
      </c>
      <c r="I74" s="136">
        <v>0</v>
      </c>
      <c r="J74" s="136">
        <v>0</v>
      </c>
    </row>
    <row r="75" spans="1:10">
      <c r="B75" s="135" t="s">
        <v>300</v>
      </c>
      <c r="C75" s="135" t="s">
        <v>301</v>
      </c>
      <c r="D75" s="136">
        <v>0</v>
      </c>
      <c r="E75" s="136">
        <v>0</v>
      </c>
      <c r="F75" s="136">
        <v>0</v>
      </c>
      <c r="G75" s="136">
        <v>0</v>
      </c>
      <c r="H75" s="136">
        <v>0</v>
      </c>
      <c r="I75" s="136">
        <v>0</v>
      </c>
      <c r="J75" s="136">
        <v>0</v>
      </c>
    </row>
    <row r="76" spans="1:10">
      <c r="B76" s="135" t="s">
        <v>302</v>
      </c>
      <c r="C76" s="135" t="s">
        <v>303</v>
      </c>
      <c r="D76" s="136">
        <v>0</v>
      </c>
      <c r="E76" s="136">
        <v>0</v>
      </c>
      <c r="F76" s="136">
        <v>0</v>
      </c>
      <c r="G76" s="136">
        <v>0</v>
      </c>
      <c r="H76" s="136">
        <v>0</v>
      </c>
      <c r="I76" s="136">
        <v>0</v>
      </c>
      <c r="J76" s="136">
        <v>0</v>
      </c>
    </row>
    <row r="77" spans="1:10">
      <c r="B77" s="135" t="s">
        <v>304</v>
      </c>
      <c r="C77" s="135" t="s">
        <v>253</v>
      </c>
      <c r="D77" s="136">
        <v>0</v>
      </c>
      <c r="E77" s="136">
        <v>0</v>
      </c>
      <c r="F77" s="136">
        <v>0</v>
      </c>
      <c r="G77" s="136">
        <v>0</v>
      </c>
      <c r="H77" s="136">
        <v>0</v>
      </c>
      <c r="I77" s="136">
        <v>0</v>
      </c>
      <c r="J77" s="136">
        <v>0</v>
      </c>
    </row>
    <row r="78" spans="1:10">
      <c r="B78" s="135" t="s">
        <v>305</v>
      </c>
      <c r="C78" s="135" t="s">
        <v>254</v>
      </c>
      <c r="D78" s="136">
        <v>0</v>
      </c>
      <c r="E78" s="136">
        <v>0</v>
      </c>
      <c r="F78" s="136">
        <v>0</v>
      </c>
      <c r="G78" s="136">
        <v>0</v>
      </c>
      <c r="H78" s="136">
        <v>0</v>
      </c>
      <c r="I78" s="136">
        <v>0</v>
      </c>
      <c r="J78" s="136">
        <v>0</v>
      </c>
    </row>
    <row r="79" spans="1:10">
      <c r="B79" s="131" t="s">
        <v>262</v>
      </c>
    </row>
    <row r="80" spans="1:10">
      <c r="B80" s="133" t="s">
        <v>263</v>
      </c>
    </row>
    <row r="81" spans="1:120">
      <c r="A81" s="132" t="s">
        <v>263</v>
      </c>
      <c r="B81" s="132" t="s">
        <v>263</v>
      </c>
      <c r="C81" s="132" t="s">
        <v>263</v>
      </c>
      <c r="D81" s="132" t="s">
        <v>263</v>
      </c>
      <c r="BP81" s="197"/>
      <c r="BQ81" s="197"/>
      <c r="BR81" s="197"/>
      <c r="BS81" s="197"/>
      <c r="BT81" s="197"/>
      <c r="BU81" s="197"/>
      <c r="BV81" s="197"/>
      <c r="BW81" s="197"/>
      <c r="BX81" s="197"/>
      <c r="BY81" s="197"/>
      <c r="BZ81" s="197"/>
      <c r="CA81" s="197"/>
      <c r="CB81" s="197"/>
      <c r="CC81" s="197"/>
      <c r="CD81" s="197"/>
      <c r="CE81" s="197"/>
      <c r="CF81" s="197"/>
      <c r="CG81" s="197"/>
      <c r="CH81" s="197"/>
      <c r="CI81" s="197"/>
      <c r="CJ81" s="197"/>
      <c r="CK81" s="197"/>
      <c r="CL81" s="197"/>
      <c r="CM81" s="197"/>
      <c r="CN81" s="197"/>
      <c r="CO81" s="197"/>
      <c r="CP81" s="197"/>
      <c r="CQ81" s="197"/>
      <c r="CR81" s="197"/>
      <c r="CS81" s="197"/>
      <c r="CT81" s="197"/>
      <c r="CU81" s="197"/>
      <c r="CV81" s="197"/>
      <c r="CW81" s="197"/>
      <c r="CX81" s="197"/>
      <c r="CY81" s="197"/>
      <c r="CZ81" s="197"/>
      <c r="DA81" s="197"/>
      <c r="DB81" s="197"/>
      <c r="DC81" s="197"/>
      <c r="DD81" s="197"/>
      <c r="DE81" s="197"/>
      <c r="DF81" s="197"/>
      <c r="DG81" s="197"/>
      <c r="DH81" s="197"/>
      <c r="DI81" s="197"/>
      <c r="DJ81" s="197"/>
      <c r="DK81" s="197"/>
      <c r="DL81" s="197"/>
      <c r="DM81" s="197"/>
      <c r="DN81" s="197"/>
      <c r="DO81" s="197"/>
      <c r="DP81" s="197"/>
    </row>
    <row r="82" spans="1:120">
      <c r="B82" s="198" t="s">
        <v>573</v>
      </c>
      <c r="C82" s="198"/>
      <c r="D82" s="198"/>
      <c r="E82" s="198"/>
    </row>
    <row r="83" spans="1:120">
      <c r="B83" s="198" t="s">
        <v>574</v>
      </c>
      <c r="C83" s="198"/>
      <c r="D83" s="198"/>
      <c r="E83" s="198"/>
    </row>
    <row r="84" spans="1:120">
      <c r="A84" s="131" t="s">
        <v>250</v>
      </c>
    </row>
    <row r="85" spans="1:120">
      <c r="B85" s="131" t="s">
        <v>306</v>
      </c>
    </row>
    <row r="86" spans="1:120">
      <c r="E86" s="138" t="s">
        <v>572</v>
      </c>
    </row>
    <row r="87" spans="1:120" ht="31.5">
      <c r="B87" s="134" t="s">
        <v>252</v>
      </c>
      <c r="C87" s="134" t="s">
        <v>90</v>
      </c>
      <c r="D87" s="134" t="s">
        <v>254</v>
      </c>
      <c r="E87" s="134" t="s">
        <v>254</v>
      </c>
    </row>
    <row r="88" spans="1:120">
      <c r="B88" s="135" t="s">
        <v>255</v>
      </c>
      <c r="C88" s="135" t="s">
        <v>307</v>
      </c>
      <c r="D88" s="136">
        <v>0</v>
      </c>
      <c r="E88" s="136">
        <v>0</v>
      </c>
    </row>
    <row r="89" spans="1:120" ht="31.5">
      <c r="B89" s="135" t="s">
        <v>257</v>
      </c>
      <c r="C89" s="135" t="s">
        <v>308</v>
      </c>
      <c r="D89" s="136">
        <v>0</v>
      </c>
      <c r="E89" s="136">
        <v>0</v>
      </c>
    </row>
    <row r="90" spans="1:120" ht="31.5">
      <c r="B90" s="135" t="s">
        <v>309</v>
      </c>
      <c r="C90" s="135" t="s">
        <v>310</v>
      </c>
      <c r="D90" s="136">
        <v>0</v>
      </c>
      <c r="E90" s="136">
        <v>0</v>
      </c>
    </row>
    <row r="91" spans="1:120">
      <c r="B91" s="135" t="s">
        <v>261</v>
      </c>
      <c r="C91" s="135"/>
      <c r="D91" s="136">
        <v>0</v>
      </c>
      <c r="E91" s="136">
        <v>0</v>
      </c>
    </row>
    <row r="92" spans="1:120">
      <c r="B92" s="135" t="s">
        <v>263</v>
      </c>
      <c r="C92" s="137" t="s">
        <v>120</v>
      </c>
      <c r="D92" s="136">
        <v>0</v>
      </c>
      <c r="E92" s="136">
        <v>0</v>
      </c>
    </row>
    <row r="93" spans="1:120">
      <c r="A93" s="132" t="s">
        <v>263</v>
      </c>
      <c r="B93" s="132" t="s">
        <v>263</v>
      </c>
      <c r="C93" s="132" t="s">
        <v>263</v>
      </c>
      <c r="D93" s="132" t="s">
        <v>263</v>
      </c>
      <c r="BP93" s="197"/>
      <c r="BQ93" s="197"/>
      <c r="BR93" s="197"/>
      <c r="BS93" s="197"/>
      <c r="BT93" s="197"/>
      <c r="BU93" s="197"/>
      <c r="BV93" s="197"/>
      <c r="BW93" s="197"/>
      <c r="BX93" s="197"/>
      <c r="BY93" s="197"/>
      <c r="BZ93" s="197"/>
      <c r="CA93" s="197"/>
      <c r="CB93" s="197"/>
      <c r="CC93" s="197"/>
      <c r="CD93" s="197"/>
      <c r="CE93" s="197"/>
      <c r="CF93" s="197"/>
      <c r="CG93" s="197"/>
      <c r="CH93" s="197"/>
      <c r="CI93" s="197"/>
      <c r="CJ93" s="197"/>
      <c r="CK93" s="197"/>
      <c r="CL93" s="197"/>
      <c r="CM93" s="197"/>
      <c r="CN93" s="197"/>
      <c r="CO93" s="197"/>
      <c r="CP93" s="197"/>
      <c r="CQ93" s="197"/>
      <c r="CR93" s="197"/>
      <c r="CS93" s="197"/>
      <c r="CT93" s="197"/>
      <c r="CU93" s="197"/>
      <c r="CV93" s="197"/>
      <c r="CW93" s="197"/>
      <c r="CX93" s="197"/>
      <c r="CY93" s="197"/>
      <c r="CZ93" s="197"/>
      <c r="DA93" s="197"/>
      <c r="DB93" s="197"/>
      <c r="DC93" s="197"/>
      <c r="DD93" s="197"/>
      <c r="DE93" s="197"/>
      <c r="DF93" s="197"/>
      <c r="DG93" s="197"/>
      <c r="DH93" s="197"/>
      <c r="DI93" s="197"/>
      <c r="DJ93" s="197"/>
      <c r="DK93" s="197"/>
      <c r="DL93" s="197"/>
      <c r="DM93" s="197"/>
      <c r="DN93" s="197"/>
      <c r="DO93" s="197"/>
      <c r="DP93" s="197"/>
    </row>
    <row r="94" spans="1:120">
      <c r="B94" s="198" t="s">
        <v>573</v>
      </c>
      <c r="C94" s="198"/>
      <c r="D94" s="198"/>
      <c r="E94" s="198"/>
    </row>
    <row r="95" spans="1:120">
      <c r="B95" s="198" t="s">
        <v>574</v>
      </c>
      <c r="C95" s="198"/>
      <c r="D95" s="198"/>
      <c r="E95" s="198"/>
    </row>
    <row r="96" spans="1:120">
      <c r="A96" s="131" t="s">
        <v>250</v>
      </c>
    </row>
    <row r="97" spans="2:11">
      <c r="B97" s="131" t="s">
        <v>311</v>
      </c>
    </row>
    <row r="98" spans="2:11">
      <c r="K98" s="138" t="s">
        <v>572</v>
      </c>
    </row>
    <row r="99" spans="2:11" ht="47.25">
      <c r="B99" s="134" t="s">
        <v>252</v>
      </c>
      <c r="C99" s="134" t="s">
        <v>90</v>
      </c>
      <c r="D99" s="134" t="s">
        <v>312</v>
      </c>
      <c r="E99" s="134" t="s">
        <v>313</v>
      </c>
      <c r="F99" s="134" t="s">
        <v>314</v>
      </c>
      <c r="G99" s="134" t="s">
        <v>315</v>
      </c>
      <c r="H99" s="134" t="s">
        <v>316</v>
      </c>
      <c r="I99" s="134" t="s">
        <v>317</v>
      </c>
      <c r="J99" s="134" t="s">
        <v>318</v>
      </c>
      <c r="K99" s="134" t="s">
        <v>120</v>
      </c>
    </row>
    <row r="100" spans="2:11" ht="31.5">
      <c r="B100" s="135" t="s">
        <v>255</v>
      </c>
      <c r="C100" s="137" t="s">
        <v>319</v>
      </c>
      <c r="D100" s="136">
        <v>0</v>
      </c>
      <c r="E100" s="136">
        <v>0</v>
      </c>
      <c r="F100" s="136">
        <v>0</v>
      </c>
      <c r="G100" s="136">
        <v>0</v>
      </c>
      <c r="H100" s="136">
        <v>0</v>
      </c>
      <c r="I100" s="136">
        <v>0</v>
      </c>
      <c r="J100" s="136">
        <v>0</v>
      </c>
      <c r="K100" s="136">
        <v>0</v>
      </c>
    </row>
    <row r="101" spans="2:11">
      <c r="B101" s="135" t="s">
        <v>320</v>
      </c>
      <c r="C101" s="137" t="s">
        <v>253</v>
      </c>
      <c r="D101" s="136">
        <v>0</v>
      </c>
      <c r="E101" s="136">
        <v>166306000</v>
      </c>
      <c r="F101" s="136">
        <v>0</v>
      </c>
      <c r="G101" s="136">
        <v>19500000</v>
      </c>
      <c r="H101" s="136">
        <v>1320000</v>
      </c>
      <c r="I101" s="136">
        <v>2765250</v>
      </c>
      <c r="J101" s="136">
        <v>0</v>
      </c>
      <c r="K101" s="136">
        <f>SUM(D101:J101)</f>
        <v>189891250</v>
      </c>
    </row>
    <row r="102" spans="2:11">
      <c r="B102" s="135" t="s">
        <v>321</v>
      </c>
      <c r="C102" s="135" t="s">
        <v>295</v>
      </c>
      <c r="D102" s="136">
        <v>0</v>
      </c>
      <c r="E102" s="136">
        <v>0</v>
      </c>
      <c r="F102" s="136">
        <v>0</v>
      </c>
      <c r="G102" s="136">
        <v>0</v>
      </c>
      <c r="H102" s="136">
        <v>0</v>
      </c>
      <c r="I102" s="136">
        <v>0</v>
      </c>
      <c r="J102" s="136">
        <v>0</v>
      </c>
      <c r="K102" s="136">
        <f t="shared" ref="K102:K113" si="2">SUM(D102:J102)</f>
        <v>0</v>
      </c>
    </row>
    <row r="103" spans="2:11">
      <c r="B103" s="135" t="s">
        <v>322</v>
      </c>
      <c r="C103" s="135" t="s">
        <v>323</v>
      </c>
      <c r="D103" s="136">
        <v>0</v>
      </c>
      <c r="E103" s="136">
        <v>0</v>
      </c>
      <c r="F103" s="136">
        <v>0</v>
      </c>
      <c r="G103" s="136">
        <v>0</v>
      </c>
      <c r="H103" s="136">
        <v>0</v>
      </c>
      <c r="I103" s="136">
        <v>0</v>
      </c>
      <c r="J103" s="136">
        <v>0</v>
      </c>
      <c r="K103" s="136">
        <f t="shared" si="2"/>
        <v>0</v>
      </c>
    </row>
    <row r="104" spans="2:11">
      <c r="B104" s="135" t="s">
        <v>324</v>
      </c>
      <c r="C104" s="135" t="s">
        <v>325</v>
      </c>
      <c r="D104" s="136">
        <v>0</v>
      </c>
      <c r="E104" s="136">
        <v>0</v>
      </c>
      <c r="F104" s="136">
        <v>0</v>
      </c>
      <c r="G104" s="136">
        <v>0</v>
      </c>
      <c r="H104" s="136">
        <v>0</v>
      </c>
      <c r="I104" s="136">
        <v>0</v>
      </c>
      <c r="J104" s="136">
        <v>0</v>
      </c>
      <c r="K104" s="136">
        <f t="shared" si="2"/>
        <v>0</v>
      </c>
    </row>
    <row r="105" spans="2:11">
      <c r="B105" s="135" t="s">
        <v>326</v>
      </c>
      <c r="C105" s="135" t="s">
        <v>327</v>
      </c>
      <c r="D105" s="136">
        <v>0</v>
      </c>
      <c r="E105" s="136">
        <v>0</v>
      </c>
      <c r="F105" s="136">
        <v>0</v>
      </c>
      <c r="G105" s="136">
        <v>0</v>
      </c>
      <c r="H105" s="136">
        <v>0</v>
      </c>
      <c r="I105" s="136">
        <v>0</v>
      </c>
      <c r="J105" s="136">
        <v>0</v>
      </c>
      <c r="K105" s="136">
        <f t="shared" si="2"/>
        <v>0</v>
      </c>
    </row>
    <row r="106" spans="2:11" ht="31.5">
      <c r="B106" s="135" t="s">
        <v>328</v>
      </c>
      <c r="C106" s="135" t="s">
        <v>329</v>
      </c>
      <c r="D106" s="136">
        <v>0</v>
      </c>
      <c r="E106" s="136">
        <v>0</v>
      </c>
      <c r="F106" s="136">
        <v>0</v>
      </c>
      <c r="G106" s="136">
        <v>0</v>
      </c>
      <c r="H106" s="136">
        <v>0</v>
      </c>
      <c r="I106" s="136">
        <v>0</v>
      </c>
      <c r="J106" s="136">
        <v>0</v>
      </c>
      <c r="K106" s="136">
        <f t="shared" si="2"/>
        <v>0</v>
      </c>
    </row>
    <row r="107" spans="2:11">
      <c r="B107" s="135" t="s">
        <v>139</v>
      </c>
      <c r="C107" s="135" t="s">
        <v>296</v>
      </c>
      <c r="D107" s="136">
        <v>0</v>
      </c>
      <c r="E107" s="136">
        <v>0</v>
      </c>
      <c r="F107" s="136">
        <v>0</v>
      </c>
      <c r="G107" s="136">
        <v>0</v>
      </c>
      <c r="H107" s="136">
        <v>0</v>
      </c>
      <c r="I107" s="136">
        <v>0</v>
      </c>
      <c r="J107" s="136">
        <v>0</v>
      </c>
      <c r="K107" s="136">
        <f t="shared" si="2"/>
        <v>0</v>
      </c>
    </row>
    <row r="108" spans="2:11">
      <c r="B108" s="135" t="s">
        <v>330</v>
      </c>
      <c r="C108" s="135" t="s">
        <v>331</v>
      </c>
      <c r="D108" s="136">
        <v>0</v>
      </c>
      <c r="E108" s="136">
        <v>0</v>
      </c>
      <c r="F108" s="136">
        <v>0</v>
      </c>
      <c r="G108" s="136">
        <v>0</v>
      </c>
      <c r="H108" s="136">
        <v>0</v>
      </c>
      <c r="I108" s="136">
        <v>0</v>
      </c>
      <c r="J108" s="136">
        <v>0</v>
      </c>
      <c r="K108" s="136">
        <f t="shared" si="2"/>
        <v>0</v>
      </c>
    </row>
    <row r="109" spans="2:11">
      <c r="B109" s="135" t="s">
        <v>332</v>
      </c>
      <c r="C109" s="135" t="s">
        <v>333</v>
      </c>
      <c r="D109" s="136">
        <v>0</v>
      </c>
      <c r="E109" s="136">
        <v>0</v>
      </c>
      <c r="F109" s="136">
        <v>0</v>
      </c>
      <c r="G109" s="136">
        <v>0</v>
      </c>
      <c r="H109" s="136">
        <v>0</v>
      </c>
      <c r="I109" s="136">
        <v>0</v>
      </c>
      <c r="J109" s="136">
        <v>0</v>
      </c>
      <c r="K109" s="136">
        <f t="shared" si="2"/>
        <v>0</v>
      </c>
    </row>
    <row r="110" spans="2:11">
      <c r="B110" s="135" t="s">
        <v>334</v>
      </c>
      <c r="C110" s="135" t="s">
        <v>335</v>
      </c>
      <c r="D110" s="136">
        <v>0</v>
      </c>
      <c r="E110" s="136">
        <v>0</v>
      </c>
      <c r="F110" s="136">
        <v>0</v>
      </c>
      <c r="G110" s="136">
        <v>0</v>
      </c>
      <c r="H110" s="136">
        <v>0</v>
      </c>
      <c r="I110" s="136">
        <v>0</v>
      </c>
      <c r="J110" s="136">
        <v>0</v>
      </c>
      <c r="K110" s="136">
        <f t="shared" si="2"/>
        <v>0</v>
      </c>
    </row>
    <row r="111" spans="2:11">
      <c r="B111" s="135" t="s">
        <v>336</v>
      </c>
      <c r="C111" s="135"/>
      <c r="D111" s="136">
        <v>0</v>
      </c>
      <c r="E111" s="136">
        <v>0</v>
      </c>
      <c r="F111" s="136">
        <v>0</v>
      </c>
      <c r="G111" s="136">
        <v>0</v>
      </c>
      <c r="H111" s="136">
        <v>0</v>
      </c>
      <c r="I111" s="136">
        <v>0</v>
      </c>
      <c r="J111" s="136">
        <v>0</v>
      </c>
      <c r="K111" s="136">
        <f t="shared" si="2"/>
        <v>0</v>
      </c>
    </row>
    <row r="112" spans="2:11" ht="31.5">
      <c r="B112" s="135" t="s">
        <v>337</v>
      </c>
      <c r="C112" s="135" t="s">
        <v>338</v>
      </c>
      <c r="D112" s="136">
        <v>0</v>
      </c>
      <c r="E112" s="136">
        <v>0</v>
      </c>
      <c r="F112" s="136">
        <v>0</v>
      </c>
      <c r="G112" s="136">
        <v>0</v>
      </c>
      <c r="H112" s="136">
        <v>0</v>
      </c>
      <c r="I112" s="136">
        <v>0</v>
      </c>
      <c r="J112" s="136">
        <v>0</v>
      </c>
      <c r="K112" s="136">
        <f t="shared" si="2"/>
        <v>0</v>
      </c>
    </row>
    <row r="113" spans="2:11" ht="31.5">
      <c r="B113" s="135" t="s">
        <v>339</v>
      </c>
      <c r="C113" s="135" t="s">
        <v>340</v>
      </c>
      <c r="D113" s="136">
        <v>0</v>
      </c>
      <c r="E113" s="136">
        <v>0</v>
      </c>
      <c r="F113" s="136">
        <v>0</v>
      </c>
      <c r="G113" s="136">
        <v>0</v>
      </c>
      <c r="H113" s="136">
        <v>0</v>
      </c>
      <c r="I113" s="136">
        <v>0</v>
      </c>
      <c r="J113" s="136">
        <v>0</v>
      </c>
      <c r="K113" s="136">
        <f t="shared" si="2"/>
        <v>0</v>
      </c>
    </row>
    <row r="114" spans="2:11">
      <c r="B114" s="135" t="s">
        <v>341</v>
      </c>
      <c r="C114" s="137" t="s">
        <v>254</v>
      </c>
      <c r="D114" s="136">
        <f>SUM(D100:D113)</f>
        <v>0</v>
      </c>
      <c r="E114" s="136">
        <f>SUM(E100:E113)</f>
        <v>166306000</v>
      </c>
      <c r="F114" s="136">
        <f t="shared" ref="F114:K114" si="3">SUM(F100:F113)</f>
        <v>0</v>
      </c>
      <c r="G114" s="136">
        <f t="shared" si="3"/>
        <v>19500000</v>
      </c>
      <c r="H114" s="136">
        <f t="shared" si="3"/>
        <v>1320000</v>
      </c>
      <c r="I114" s="136">
        <f t="shared" si="3"/>
        <v>2765250</v>
      </c>
      <c r="J114" s="136">
        <f t="shared" si="3"/>
        <v>0</v>
      </c>
      <c r="K114" s="136">
        <f t="shared" si="3"/>
        <v>189891250</v>
      </c>
    </row>
    <row r="115" spans="2:11" ht="31.5">
      <c r="B115" s="135" t="s">
        <v>257</v>
      </c>
      <c r="C115" s="137" t="s">
        <v>342</v>
      </c>
      <c r="D115" s="136">
        <v>0</v>
      </c>
      <c r="E115" s="136">
        <v>0</v>
      </c>
      <c r="F115" s="136">
        <v>0</v>
      </c>
      <c r="G115" s="136">
        <v>0</v>
      </c>
      <c r="H115" s="136">
        <v>0</v>
      </c>
      <c r="I115" s="136">
        <v>0</v>
      </c>
      <c r="J115" s="136">
        <v>0</v>
      </c>
      <c r="K115" s="136">
        <v>0</v>
      </c>
    </row>
    <row r="116" spans="2:11">
      <c r="B116" s="135" t="s">
        <v>343</v>
      </c>
      <c r="C116" s="135" t="s">
        <v>253</v>
      </c>
      <c r="D116" s="136">
        <v>0</v>
      </c>
      <c r="E116" s="136">
        <v>0</v>
      </c>
      <c r="F116" s="136">
        <v>0</v>
      </c>
      <c r="G116" s="136">
        <v>3412500</v>
      </c>
      <c r="H116" s="136">
        <v>231000</v>
      </c>
      <c r="I116" s="139">
        <v>1571395.83</v>
      </c>
      <c r="J116" s="136">
        <v>0</v>
      </c>
      <c r="K116" s="139">
        <f>SUM(D116:J116)</f>
        <v>5214895.83</v>
      </c>
    </row>
    <row r="117" spans="2:11">
      <c r="B117" s="135" t="s">
        <v>344</v>
      </c>
      <c r="C117" s="135" t="s">
        <v>295</v>
      </c>
      <c r="D117" s="136">
        <v>0</v>
      </c>
      <c r="E117" s="136">
        <v>0</v>
      </c>
      <c r="F117" s="136">
        <v>0</v>
      </c>
      <c r="G117" s="136">
        <v>0</v>
      </c>
      <c r="H117" s="136">
        <v>0</v>
      </c>
      <c r="I117" s="136">
        <v>0</v>
      </c>
      <c r="J117" s="136">
        <v>0</v>
      </c>
      <c r="K117" s="136">
        <f t="shared" ref="K117:K125" si="4">SUM(D117:J117)</f>
        <v>0</v>
      </c>
    </row>
    <row r="118" spans="2:11">
      <c r="B118" s="135" t="s">
        <v>345</v>
      </c>
      <c r="C118" s="135" t="s">
        <v>346</v>
      </c>
      <c r="D118" s="136">
        <v>0</v>
      </c>
      <c r="E118" s="136">
        <v>4157650</v>
      </c>
      <c r="F118" s="136">
        <v>0</v>
      </c>
      <c r="G118" s="136">
        <v>1950000</v>
      </c>
      <c r="H118" s="136">
        <v>132000</v>
      </c>
      <c r="I118" s="136">
        <v>921750</v>
      </c>
      <c r="J118" s="136">
        <v>0</v>
      </c>
      <c r="K118" s="136">
        <v>7161400</v>
      </c>
    </row>
    <row r="119" spans="2:11" ht="31.5">
      <c r="B119" s="135" t="s">
        <v>347</v>
      </c>
      <c r="C119" s="135" t="s">
        <v>348</v>
      </c>
      <c r="D119" s="136">
        <v>0</v>
      </c>
      <c r="E119" s="136">
        <v>0</v>
      </c>
      <c r="F119" s="136">
        <v>0</v>
      </c>
      <c r="G119" s="136">
        <v>0</v>
      </c>
      <c r="H119" s="136">
        <v>0</v>
      </c>
      <c r="I119" s="136">
        <v>0</v>
      </c>
      <c r="J119" s="136">
        <v>0</v>
      </c>
      <c r="K119" s="136">
        <f t="shared" si="4"/>
        <v>0</v>
      </c>
    </row>
    <row r="120" spans="2:11" ht="31.5">
      <c r="B120" s="135" t="s">
        <v>349</v>
      </c>
      <c r="C120" s="135" t="s">
        <v>350</v>
      </c>
      <c r="D120" s="136">
        <v>0</v>
      </c>
      <c r="E120" s="136">
        <v>0</v>
      </c>
      <c r="F120" s="136">
        <v>0</v>
      </c>
      <c r="G120" s="136">
        <v>0</v>
      </c>
      <c r="H120" s="136">
        <v>0</v>
      </c>
      <c r="I120" s="136">
        <v>0</v>
      </c>
      <c r="J120" s="136">
        <v>0</v>
      </c>
      <c r="K120" s="136">
        <f t="shared" si="4"/>
        <v>0</v>
      </c>
    </row>
    <row r="121" spans="2:11">
      <c r="B121" s="135" t="s">
        <v>153</v>
      </c>
      <c r="C121" s="135" t="s">
        <v>296</v>
      </c>
      <c r="D121" s="136">
        <v>0</v>
      </c>
      <c r="E121" s="136">
        <v>0</v>
      </c>
      <c r="F121" s="136">
        <v>0</v>
      </c>
      <c r="G121" s="136">
        <v>0</v>
      </c>
      <c r="H121" s="136">
        <v>0</v>
      </c>
      <c r="I121" s="136">
        <v>0</v>
      </c>
      <c r="J121" s="136">
        <v>0</v>
      </c>
      <c r="K121" s="136">
        <f t="shared" si="4"/>
        <v>0</v>
      </c>
    </row>
    <row r="122" spans="2:11" ht="31.5">
      <c r="B122" s="135" t="s">
        <v>351</v>
      </c>
      <c r="C122" s="135" t="s">
        <v>352</v>
      </c>
      <c r="D122" s="136">
        <v>0</v>
      </c>
      <c r="E122" s="136">
        <v>0</v>
      </c>
      <c r="F122" s="136">
        <v>0</v>
      </c>
      <c r="G122" s="136">
        <v>0</v>
      </c>
      <c r="H122" s="136">
        <v>0</v>
      </c>
      <c r="I122" s="136">
        <v>0</v>
      </c>
      <c r="J122" s="136">
        <v>0</v>
      </c>
      <c r="K122" s="136">
        <f t="shared" si="4"/>
        <v>0</v>
      </c>
    </row>
    <row r="123" spans="2:11" ht="31.5">
      <c r="B123" s="135" t="s">
        <v>353</v>
      </c>
      <c r="C123" s="135" t="s">
        <v>354</v>
      </c>
      <c r="D123" s="136">
        <v>0</v>
      </c>
      <c r="E123" s="136">
        <v>0</v>
      </c>
      <c r="F123" s="136">
        <v>0</v>
      </c>
      <c r="G123" s="136">
        <v>0</v>
      </c>
      <c r="H123" s="136">
        <v>0</v>
      </c>
      <c r="I123" s="136">
        <v>0</v>
      </c>
      <c r="J123" s="136">
        <v>0</v>
      </c>
      <c r="K123" s="136">
        <f t="shared" si="4"/>
        <v>0</v>
      </c>
    </row>
    <row r="124" spans="2:11">
      <c r="B124" s="135" t="s">
        <v>355</v>
      </c>
      <c r="C124" s="135" t="s">
        <v>356</v>
      </c>
      <c r="D124" s="136">
        <v>0</v>
      </c>
      <c r="E124" s="136">
        <v>0</v>
      </c>
      <c r="F124" s="136">
        <v>0</v>
      </c>
      <c r="G124" s="136">
        <v>0</v>
      </c>
      <c r="H124" s="136">
        <v>0</v>
      </c>
      <c r="I124" s="136">
        <v>0</v>
      </c>
      <c r="J124" s="136">
        <v>0</v>
      </c>
      <c r="K124" s="136">
        <f t="shared" si="4"/>
        <v>0</v>
      </c>
    </row>
    <row r="125" spans="2:11">
      <c r="B125" s="135" t="s">
        <v>357</v>
      </c>
      <c r="C125" s="142" t="s">
        <v>254</v>
      </c>
      <c r="D125" s="136">
        <v>0</v>
      </c>
      <c r="E125" s="136">
        <f>SUM(E115:E124)</f>
        <v>4157650</v>
      </c>
      <c r="F125" s="136">
        <f t="shared" ref="F125:J125" si="5">SUM(F115:F124)</f>
        <v>0</v>
      </c>
      <c r="G125" s="136">
        <f t="shared" si="5"/>
        <v>5362500</v>
      </c>
      <c r="H125" s="136">
        <f t="shared" si="5"/>
        <v>363000</v>
      </c>
      <c r="I125" s="139">
        <f t="shared" si="5"/>
        <v>2493145.83</v>
      </c>
      <c r="J125" s="136">
        <f t="shared" si="5"/>
        <v>0</v>
      </c>
      <c r="K125" s="139">
        <f t="shared" si="4"/>
        <v>12376295.83</v>
      </c>
    </row>
    <row r="126" spans="2:11">
      <c r="B126" s="135" t="s">
        <v>259</v>
      </c>
      <c r="C126" s="137" t="s">
        <v>358</v>
      </c>
      <c r="D126" s="136">
        <v>0</v>
      </c>
      <c r="E126" s="136">
        <v>0</v>
      </c>
      <c r="F126" s="136">
        <v>0</v>
      </c>
      <c r="G126" s="136">
        <v>0</v>
      </c>
      <c r="H126" s="136">
        <v>0</v>
      </c>
      <c r="I126" s="136">
        <v>0</v>
      </c>
      <c r="J126" s="136">
        <v>0</v>
      </c>
      <c r="K126" s="136">
        <v>0</v>
      </c>
    </row>
    <row r="127" spans="2:11">
      <c r="B127" s="135" t="s">
        <v>359</v>
      </c>
      <c r="C127" s="135" t="s">
        <v>253</v>
      </c>
      <c r="D127" s="136">
        <v>0</v>
      </c>
      <c r="E127" s="136">
        <f>+E101-E116</f>
        <v>166306000</v>
      </c>
      <c r="F127" s="136">
        <f t="shared" ref="F127:J127" si="6">+F101-F116</f>
        <v>0</v>
      </c>
      <c r="G127" s="136">
        <f t="shared" si="6"/>
        <v>16087500</v>
      </c>
      <c r="H127" s="136">
        <f t="shared" si="6"/>
        <v>1089000</v>
      </c>
      <c r="I127" s="139">
        <f t="shared" si="6"/>
        <v>1193854.17</v>
      </c>
      <c r="J127" s="136">
        <f t="shared" si="6"/>
        <v>0</v>
      </c>
      <c r="K127" s="139">
        <f>SUM(D127:J127)</f>
        <v>184676354.16999999</v>
      </c>
    </row>
    <row r="128" spans="2:11">
      <c r="B128" s="135" t="s">
        <v>360</v>
      </c>
      <c r="C128" s="135" t="s">
        <v>254</v>
      </c>
      <c r="D128" s="136">
        <v>0</v>
      </c>
      <c r="E128" s="136">
        <f>+E114-E125</f>
        <v>162148350</v>
      </c>
      <c r="F128" s="136">
        <f t="shared" ref="F128:J128" si="7">+F114-F125</f>
        <v>0</v>
      </c>
      <c r="G128" s="136">
        <f t="shared" si="7"/>
        <v>14137500</v>
      </c>
      <c r="H128" s="136">
        <f t="shared" si="7"/>
        <v>957000</v>
      </c>
      <c r="I128" s="139">
        <f t="shared" si="7"/>
        <v>272104.16999999993</v>
      </c>
      <c r="J128" s="136">
        <f t="shared" si="7"/>
        <v>0</v>
      </c>
      <c r="K128" s="139">
        <f>+K114-K125</f>
        <v>177514954.16999999</v>
      </c>
    </row>
    <row r="129" spans="1:120">
      <c r="B129" s="131" t="s">
        <v>262</v>
      </c>
    </row>
    <row r="130" spans="1:120">
      <c r="B130" s="133" t="s">
        <v>263</v>
      </c>
    </row>
    <row r="131" spans="1:120">
      <c r="A131" s="132" t="s">
        <v>263</v>
      </c>
      <c r="B131" s="132" t="s">
        <v>263</v>
      </c>
      <c r="C131" s="132" t="s">
        <v>263</v>
      </c>
      <c r="D131" s="132" t="s">
        <v>263</v>
      </c>
      <c r="BP131" s="197"/>
      <c r="BQ131" s="197"/>
      <c r="BR131" s="197"/>
      <c r="BS131" s="197"/>
      <c r="BT131" s="197"/>
      <c r="BU131" s="197"/>
      <c r="BV131" s="197"/>
      <c r="BW131" s="197"/>
      <c r="BX131" s="197"/>
      <c r="BY131" s="197"/>
      <c r="BZ131" s="197"/>
      <c r="CA131" s="197"/>
      <c r="CB131" s="197"/>
      <c r="CC131" s="197"/>
      <c r="CD131" s="197"/>
      <c r="CE131" s="197"/>
      <c r="CF131" s="197"/>
      <c r="CG131" s="197"/>
      <c r="CH131" s="197"/>
      <c r="CI131" s="197"/>
      <c r="CJ131" s="197"/>
      <c r="CK131" s="197"/>
      <c r="CL131" s="197"/>
      <c r="CM131" s="197"/>
      <c r="CN131" s="197"/>
      <c r="CO131" s="197"/>
      <c r="CP131" s="197"/>
      <c r="CQ131" s="197"/>
      <c r="CR131" s="197"/>
      <c r="CS131" s="197"/>
      <c r="CT131" s="197"/>
      <c r="CU131" s="197"/>
      <c r="CV131" s="197"/>
      <c r="CW131" s="197"/>
      <c r="CX131" s="197"/>
      <c r="CY131" s="197"/>
      <c r="CZ131" s="197"/>
      <c r="DA131" s="197"/>
      <c r="DB131" s="197"/>
      <c r="DC131" s="197"/>
      <c r="DD131" s="197"/>
      <c r="DE131" s="197"/>
      <c r="DF131" s="197"/>
      <c r="DG131" s="197"/>
      <c r="DH131" s="197"/>
      <c r="DI131" s="197"/>
      <c r="DJ131" s="197"/>
      <c r="DK131" s="197"/>
      <c r="DL131" s="197"/>
      <c r="DM131" s="197"/>
      <c r="DN131" s="197"/>
      <c r="DO131" s="197"/>
      <c r="DP131" s="197"/>
    </row>
    <row r="132" spans="1:120" ht="15.75" customHeight="1">
      <c r="B132" s="198" t="s">
        <v>573</v>
      </c>
      <c r="C132" s="198"/>
      <c r="D132" s="198"/>
      <c r="E132" s="198"/>
    </row>
    <row r="133" spans="1:120" ht="15.75" customHeight="1">
      <c r="B133" s="198" t="s">
        <v>574</v>
      </c>
      <c r="C133" s="198"/>
      <c r="D133" s="198"/>
      <c r="E133" s="198"/>
    </row>
    <row r="134" spans="1:120">
      <c r="A134" s="131" t="s">
        <v>250</v>
      </c>
    </row>
    <row r="135" spans="1:120">
      <c r="B135" s="131" t="s">
        <v>361</v>
      </c>
    </row>
    <row r="136" spans="1:120">
      <c r="G136" s="138" t="s">
        <v>572</v>
      </c>
    </row>
    <row r="137" spans="1:120" ht="47.25">
      <c r="B137" s="134" t="s">
        <v>252</v>
      </c>
      <c r="C137" s="134" t="s">
        <v>90</v>
      </c>
      <c r="D137" s="134" t="s">
        <v>362</v>
      </c>
      <c r="E137" s="134" t="s">
        <v>363</v>
      </c>
      <c r="F137" s="134" t="s">
        <v>364</v>
      </c>
      <c r="G137" s="134" t="s">
        <v>365</v>
      </c>
    </row>
    <row r="138" spans="1:120">
      <c r="B138" s="135" t="s">
        <v>255</v>
      </c>
      <c r="C138" s="135" t="s">
        <v>263</v>
      </c>
      <c r="D138" s="136" t="s">
        <v>263</v>
      </c>
      <c r="E138" s="136" t="s">
        <v>263</v>
      </c>
      <c r="F138" s="136" t="s">
        <v>263</v>
      </c>
      <c r="G138" s="136" t="s">
        <v>263</v>
      </c>
    </row>
    <row r="139" spans="1:120">
      <c r="B139" s="135" t="s">
        <v>257</v>
      </c>
      <c r="C139" s="137" t="s">
        <v>120</v>
      </c>
      <c r="D139" s="136" t="s">
        <v>263</v>
      </c>
      <c r="E139" s="136" t="s">
        <v>263</v>
      </c>
      <c r="F139" s="136" t="s">
        <v>263</v>
      </c>
      <c r="G139" s="136" t="s">
        <v>263</v>
      </c>
    </row>
    <row r="140" spans="1:120">
      <c r="B140" s="131" t="s">
        <v>262</v>
      </c>
    </row>
    <row r="141" spans="1:120">
      <c r="B141" s="133" t="s">
        <v>263</v>
      </c>
    </row>
    <row r="142" spans="1:120">
      <c r="A142" s="132" t="s">
        <v>263</v>
      </c>
      <c r="B142" s="132" t="s">
        <v>263</v>
      </c>
      <c r="C142" s="132" t="s">
        <v>263</v>
      </c>
      <c r="D142" s="132" t="s">
        <v>263</v>
      </c>
      <c r="BP142" s="197"/>
      <c r="BQ142" s="197"/>
      <c r="BR142" s="197"/>
      <c r="BS142" s="197"/>
      <c r="BT142" s="197"/>
      <c r="BU142" s="197"/>
      <c r="BV142" s="197"/>
      <c r="BW142" s="197"/>
      <c r="BX142" s="197"/>
      <c r="BY142" s="197"/>
      <c r="BZ142" s="197"/>
      <c r="CA142" s="197"/>
      <c r="CB142" s="197"/>
      <c r="CC142" s="197"/>
      <c r="CD142" s="197"/>
      <c r="CE142" s="197"/>
      <c r="CF142" s="197"/>
      <c r="CG142" s="197"/>
      <c r="CH142" s="197"/>
      <c r="CI142" s="197"/>
      <c r="CJ142" s="197"/>
      <c r="CK142" s="197"/>
      <c r="CL142" s="197"/>
      <c r="CM142" s="197"/>
      <c r="CN142" s="197"/>
      <c r="CO142" s="197"/>
      <c r="CP142" s="197"/>
      <c r="CQ142" s="197"/>
      <c r="CR142" s="197"/>
      <c r="CS142" s="197"/>
      <c r="CT142" s="197"/>
      <c r="CU142" s="197"/>
      <c r="CV142" s="197"/>
      <c r="CW142" s="197"/>
      <c r="CX142" s="197"/>
      <c r="CY142" s="197"/>
      <c r="CZ142" s="197"/>
      <c r="DA142" s="197"/>
      <c r="DB142" s="197"/>
      <c r="DC142" s="197"/>
      <c r="DD142" s="197"/>
      <c r="DE142" s="197"/>
      <c r="DF142" s="197"/>
      <c r="DG142" s="197"/>
      <c r="DH142" s="197"/>
      <c r="DI142" s="197"/>
      <c r="DJ142" s="197"/>
      <c r="DK142" s="197"/>
      <c r="DL142" s="197"/>
      <c r="DM142" s="197"/>
      <c r="DN142" s="197"/>
      <c r="DO142" s="197"/>
      <c r="DP142" s="197"/>
    </row>
    <row r="143" spans="1:120" ht="15.75" customHeight="1">
      <c r="B143" s="198" t="s">
        <v>573</v>
      </c>
      <c r="C143" s="198"/>
      <c r="D143" s="198"/>
      <c r="E143" s="198"/>
    </row>
    <row r="144" spans="1:120" ht="15.75" customHeight="1">
      <c r="B144" s="198" t="s">
        <v>574</v>
      </c>
      <c r="C144" s="198"/>
      <c r="D144" s="198"/>
      <c r="E144" s="198"/>
    </row>
    <row r="145" spans="1:11">
      <c r="A145" s="131" t="s">
        <v>250</v>
      </c>
    </row>
    <row r="146" spans="1:11">
      <c r="B146" s="131" t="s">
        <v>366</v>
      </c>
    </row>
    <row r="147" spans="1:11">
      <c r="K147" s="138" t="s">
        <v>572</v>
      </c>
    </row>
    <row r="148" spans="1:11" ht="47.25">
      <c r="B148" s="134" t="s">
        <v>252</v>
      </c>
      <c r="C148" s="134" t="s">
        <v>90</v>
      </c>
      <c r="D148" s="134" t="s">
        <v>367</v>
      </c>
      <c r="E148" s="134" t="s">
        <v>368</v>
      </c>
      <c r="F148" s="134" t="s">
        <v>369</v>
      </c>
      <c r="G148" s="134" t="s">
        <v>370</v>
      </c>
      <c r="H148" s="134" t="s">
        <v>371</v>
      </c>
      <c r="I148" s="134" t="s">
        <v>372</v>
      </c>
      <c r="J148" s="134" t="s">
        <v>373</v>
      </c>
      <c r="K148" s="134" t="s">
        <v>120</v>
      </c>
    </row>
    <row r="149" spans="1:11" ht="31.5">
      <c r="B149" s="135" t="s">
        <v>255</v>
      </c>
      <c r="C149" s="137" t="s">
        <v>374</v>
      </c>
      <c r="D149" s="136">
        <v>0</v>
      </c>
      <c r="E149" s="136">
        <v>0</v>
      </c>
      <c r="F149" s="136">
        <v>0</v>
      </c>
      <c r="G149" s="136">
        <v>0</v>
      </c>
      <c r="H149" s="136">
        <v>0</v>
      </c>
      <c r="I149" s="136">
        <v>0</v>
      </c>
      <c r="J149" s="136">
        <v>0</v>
      </c>
      <c r="K149" s="136">
        <f t="shared" ref="K149:K174" si="8">SUM(D149:J149)</f>
        <v>0</v>
      </c>
    </row>
    <row r="150" spans="1:11">
      <c r="B150" s="135" t="s">
        <v>320</v>
      </c>
      <c r="C150" s="135" t="s">
        <v>253</v>
      </c>
      <c r="D150" s="136">
        <v>0</v>
      </c>
      <c r="E150" s="136">
        <v>0</v>
      </c>
      <c r="F150" s="136">
        <v>205800000</v>
      </c>
      <c r="G150" s="136">
        <v>0</v>
      </c>
      <c r="H150" s="136">
        <v>0</v>
      </c>
      <c r="I150" s="136">
        <v>277894000</v>
      </c>
      <c r="J150" s="136">
        <v>0</v>
      </c>
      <c r="K150" s="136">
        <f t="shared" si="8"/>
        <v>483694000</v>
      </c>
    </row>
    <row r="151" spans="1:11">
      <c r="B151" s="135" t="s">
        <v>321</v>
      </c>
      <c r="C151" s="135" t="s">
        <v>295</v>
      </c>
      <c r="D151" s="136">
        <v>0</v>
      </c>
      <c r="E151" s="136">
        <v>1100000</v>
      </c>
      <c r="F151" s="136">
        <v>0</v>
      </c>
      <c r="G151" s="136">
        <v>0</v>
      </c>
      <c r="H151" s="136">
        <v>0</v>
      </c>
      <c r="I151" s="136">
        <v>0</v>
      </c>
      <c r="J151" s="136">
        <v>0</v>
      </c>
      <c r="K151" s="136">
        <f t="shared" si="8"/>
        <v>1100000</v>
      </c>
    </row>
    <row r="152" spans="1:11">
      <c r="B152" s="135" t="s">
        <v>322</v>
      </c>
      <c r="C152" s="135" t="s">
        <v>323</v>
      </c>
      <c r="D152" s="136">
        <v>0</v>
      </c>
      <c r="E152" s="136">
        <v>0</v>
      </c>
      <c r="F152" s="136">
        <v>0</v>
      </c>
      <c r="G152" s="136">
        <v>0</v>
      </c>
      <c r="H152" s="136">
        <v>0</v>
      </c>
      <c r="I152" s="136">
        <v>0</v>
      </c>
      <c r="J152" s="136">
        <v>0</v>
      </c>
      <c r="K152" s="136">
        <f t="shared" si="8"/>
        <v>0</v>
      </c>
    </row>
    <row r="153" spans="1:11">
      <c r="B153" s="135" t="s">
        <v>324</v>
      </c>
      <c r="C153" s="135" t="s">
        <v>325</v>
      </c>
      <c r="D153" s="136">
        <v>0</v>
      </c>
      <c r="E153" s="136">
        <v>0</v>
      </c>
      <c r="F153" s="136">
        <v>0</v>
      </c>
      <c r="G153" s="136">
        <v>0</v>
      </c>
      <c r="H153" s="136">
        <v>0</v>
      </c>
      <c r="I153" s="136">
        <v>0</v>
      </c>
      <c r="J153" s="136">
        <v>0</v>
      </c>
      <c r="K153" s="136">
        <f t="shared" si="8"/>
        <v>0</v>
      </c>
    </row>
    <row r="154" spans="1:11">
      <c r="B154" s="135" t="s">
        <v>326</v>
      </c>
      <c r="C154" s="135" t="s">
        <v>327</v>
      </c>
      <c r="D154" s="136">
        <v>0</v>
      </c>
      <c r="E154" s="136">
        <v>0</v>
      </c>
      <c r="F154" s="136">
        <v>0</v>
      </c>
      <c r="G154" s="136">
        <v>0</v>
      </c>
      <c r="H154" s="136">
        <v>0</v>
      </c>
      <c r="I154" s="136">
        <v>0</v>
      </c>
      <c r="J154" s="136">
        <v>0</v>
      </c>
      <c r="K154" s="136">
        <f t="shared" si="8"/>
        <v>0</v>
      </c>
    </row>
    <row r="155" spans="1:11" ht="31.5">
      <c r="B155" s="135" t="s">
        <v>328</v>
      </c>
      <c r="C155" s="135" t="s">
        <v>329</v>
      </c>
      <c r="D155" s="136">
        <v>0</v>
      </c>
      <c r="E155" s="136">
        <v>0</v>
      </c>
      <c r="F155" s="136">
        <v>0</v>
      </c>
      <c r="G155" s="136">
        <v>0</v>
      </c>
      <c r="H155" s="136">
        <v>0</v>
      </c>
      <c r="I155" s="136">
        <v>0</v>
      </c>
      <c r="J155" s="136">
        <v>0</v>
      </c>
      <c r="K155" s="136">
        <f t="shared" si="8"/>
        <v>0</v>
      </c>
    </row>
    <row r="156" spans="1:11">
      <c r="B156" s="135" t="s">
        <v>139</v>
      </c>
      <c r="C156" s="135" t="s">
        <v>296</v>
      </c>
      <c r="D156" s="136">
        <v>0</v>
      </c>
      <c r="E156" s="136">
        <v>0</v>
      </c>
      <c r="F156" s="136">
        <v>0</v>
      </c>
      <c r="G156" s="136">
        <v>0</v>
      </c>
      <c r="H156" s="136">
        <v>0</v>
      </c>
      <c r="I156" s="136">
        <v>0</v>
      </c>
      <c r="J156" s="136">
        <v>0</v>
      </c>
      <c r="K156" s="136">
        <f t="shared" si="8"/>
        <v>0</v>
      </c>
    </row>
    <row r="157" spans="1:11">
      <c r="B157" s="135" t="s">
        <v>330</v>
      </c>
      <c r="C157" s="135" t="s">
        <v>375</v>
      </c>
      <c r="D157" s="136">
        <v>0</v>
      </c>
      <c r="E157" s="136">
        <v>0</v>
      </c>
      <c r="F157" s="136">
        <v>0</v>
      </c>
      <c r="G157" s="136">
        <v>0</v>
      </c>
      <c r="H157" s="136">
        <v>0</v>
      </c>
      <c r="I157" s="136">
        <v>0</v>
      </c>
      <c r="J157" s="136">
        <v>0</v>
      </c>
      <c r="K157" s="136">
        <f t="shared" si="8"/>
        <v>0</v>
      </c>
    </row>
    <row r="158" spans="1:11">
      <c r="B158" s="135" t="s">
        <v>332</v>
      </c>
      <c r="C158" s="135" t="s">
        <v>376</v>
      </c>
      <c r="D158" s="136">
        <v>0</v>
      </c>
      <c r="E158" s="136">
        <v>0</v>
      </c>
      <c r="F158" s="136">
        <v>0</v>
      </c>
      <c r="G158" s="136">
        <v>0</v>
      </c>
      <c r="H158" s="136">
        <v>0</v>
      </c>
      <c r="I158" s="136">
        <v>0</v>
      </c>
      <c r="J158" s="136">
        <v>0</v>
      </c>
      <c r="K158" s="136">
        <f t="shared" si="8"/>
        <v>0</v>
      </c>
    </row>
    <row r="159" spans="1:11">
      <c r="B159" s="135" t="s">
        <v>334</v>
      </c>
      <c r="C159" s="135" t="s">
        <v>377</v>
      </c>
      <c r="D159" s="136">
        <v>0</v>
      </c>
      <c r="E159" s="136">
        <v>0</v>
      </c>
      <c r="F159" s="136">
        <v>0</v>
      </c>
      <c r="G159" s="136">
        <v>0</v>
      </c>
      <c r="H159" s="136">
        <v>0</v>
      </c>
      <c r="I159" s="136">
        <v>0</v>
      </c>
      <c r="J159" s="136">
        <v>0</v>
      </c>
      <c r="K159" s="136">
        <f t="shared" si="8"/>
        <v>0</v>
      </c>
    </row>
    <row r="160" spans="1:11">
      <c r="B160" s="135" t="s">
        <v>337</v>
      </c>
      <c r="C160" s="135" t="s">
        <v>254</v>
      </c>
      <c r="D160" s="136">
        <f>SUM(D149:D159)</f>
        <v>0</v>
      </c>
      <c r="E160" s="136">
        <f t="shared" ref="E160:J160" si="9">SUM(E149:E159)</f>
        <v>1100000</v>
      </c>
      <c r="F160" s="136">
        <f t="shared" si="9"/>
        <v>205800000</v>
      </c>
      <c r="G160" s="136">
        <f t="shared" si="9"/>
        <v>0</v>
      </c>
      <c r="H160" s="136">
        <f t="shared" si="9"/>
        <v>0</v>
      </c>
      <c r="I160" s="136">
        <f t="shared" si="9"/>
        <v>277894000</v>
      </c>
      <c r="J160" s="136">
        <f t="shared" si="9"/>
        <v>0</v>
      </c>
      <c r="K160" s="136">
        <f t="shared" si="8"/>
        <v>484794000</v>
      </c>
    </row>
    <row r="161" spans="2:11" ht="31.5">
      <c r="B161" s="135" t="s">
        <v>257</v>
      </c>
      <c r="C161" s="137" t="s">
        <v>378</v>
      </c>
      <c r="D161" s="136">
        <v>0</v>
      </c>
      <c r="E161" s="136">
        <v>0</v>
      </c>
      <c r="F161" s="136">
        <v>0</v>
      </c>
      <c r="G161" s="136">
        <v>0</v>
      </c>
      <c r="H161" s="136">
        <v>0</v>
      </c>
      <c r="I161" s="136">
        <v>0</v>
      </c>
      <c r="J161" s="136">
        <v>0</v>
      </c>
      <c r="K161" s="136">
        <f t="shared" si="8"/>
        <v>0</v>
      </c>
    </row>
    <row r="162" spans="2:11">
      <c r="B162" s="135" t="s">
        <v>343</v>
      </c>
      <c r="C162" s="135" t="s">
        <v>253</v>
      </c>
      <c r="D162" s="136">
        <v>0</v>
      </c>
      <c r="E162" s="136">
        <v>0</v>
      </c>
      <c r="F162" s="136">
        <v>0</v>
      </c>
      <c r="G162" s="136">
        <v>0</v>
      </c>
      <c r="H162" s="136">
        <v>0</v>
      </c>
      <c r="I162" s="136">
        <v>0</v>
      </c>
      <c r="J162" s="136">
        <v>0</v>
      </c>
      <c r="K162" s="136">
        <f t="shared" si="8"/>
        <v>0</v>
      </c>
    </row>
    <row r="163" spans="2:11">
      <c r="B163" s="135" t="s">
        <v>344</v>
      </c>
      <c r="C163" s="135" t="s">
        <v>295</v>
      </c>
      <c r="D163" s="136">
        <v>0</v>
      </c>
      <c r="E163" s="136">
        <v>0</v>
      </c>
      <c r="F163" s="136">
        <v>0</v>
      </c>
      <c r="G163" s="136">
        <v>0</v>
      </c>
      <c r="H163" s="136">
        <v>0</v>
      </c>
      <c r="I163" s="136">
        <v>0</v>
      </c>
      <c r="J163" s="136">
        <v>0</v>
      </c>
      <c r="K163" s="136">
        <f t="shared" si="8"/>
        <v>0</v>
      </c>
    </row>
    <row r="164" spans="2:11">
      <c r="B164" s="135" t="s">
        <v>345</v>
      </c>
      <c r="C164" s="135" t="s">
        <v>379</v>
      </c>
      <c r="D164" s="136">
        <v>0</v>
      </c>
      <c r="E164" s="136">
        <v>55000</v>
      </c>
      <c r="F164" s="136">
        <v>0</v>
      </c>
      <c r="G164" s="136">
        <v>0</v>
      </c>
      <c r="H164" s="136">
        <v>0</v>
      </c>
      <c r="I164" s="136">
        <v>0</v>
      </c>
      <c r="J164" s="136">
        <v>0</v>
      </c>
      <c r="K164" s="136">
        <f>SUM(D164:J164)</f>
        <v>55000</v>
      </c>
    </row>
    <row r="165" spans="2:11" ht="31.5">
      <c r="B165" s="135" t="s">
        <v>347</v>
      </c>
      <c r="C165" s="135" t="s">
        <v>348</v>
      </c>
      <c r="D165" s="136">
        <v>0</v>
      </c>
      <c r="E165" s="136">
        <v>0</v>
      </c>
      <c r="F165" s="136">
        <v>0</v>
      </c>
      <c r="G165" s="136">
        <v>0</v>
      </c>
      <c r="H165" s="136">
        <v>0</v>
      </c>
      <c r="I165" s="136">
        <v>0</v>
      </c>
      <c r="J165" s="136">
        <v>0</v>
      </c>
      <c r="K165" s="136">
        <f t="shared" si="8"/>
        <v>0</v>
      </c>
    </row>
    <row r="166" spans="2:11">
      <c r="B166" s="135" t="s">
        <v>349</v>
      </c>
      <c r="C166" s="135" t="s">
        <v>380</v>
      </c>
      <c r="D166" s="136">
        <v>0</v>
      </c>
      <c r="E166" s="136">
        <v>0</v>
      </c>
      <c r="F166" s="136">
        <v>0</v>
      </c>
      <c r="G166" s="136">
        <v>0</v>
      </c>
      <c r="H166" s="136">
        <v>0</v>
      </c>
      <c r="I166" s="136">
        <v>0</v>
      </c>
      <c r="J166" s="136">
        <v>0</v>
      </c>
      <c r="K166" s="136">
        <f t="shared" si="8"/>
        <v>0</v>
      </c>
    </row>
    <row r="167" spans="2:11">
      <c r="B167" s="135" t="s">
        <v>153</v>
      </c>
      <c r="C167" s="135" t="s">
        <v>269</v>
      </c>
      <c r="D167" s="136">
        <v>0</v>
      </c>
      <c r="E167" s="136">
        <v>0</v>
      </c>
      <c r="F167" s="136">
        <v>0</v>
      </c>
      <c r="G167" s="136">
        <v>0</v>
      </c>
      <c r="H167" s="136">
        <v>0</v>
      </c>
      <c r="I167" s="136">
        <v>0</v>
      </c>
      <c r="J167" s="136">
        <v>0</v>
      </c>
      <c r="K167" s="136">
        <f t="shared" si="8"/>
        <v>0</v>
      </c>
    </row>
    <row r="168" spans="2:11" ht="31.5">
      <c r="B168" s="135" t="s">
        <v>351</v>
      </c>
      <c r="C168" s="135" t="s">
        <v>381</v>
      </c>
      <c r="D168" s="136">
        <v>0</v>
      </c>
      <c r="E168" s="136">
        <v>0</v>
      </c>
      <c r="F168" s="136">
        <v>0</v>
      </c>
      <c r="G168" s="136">
        <v>0</v>
      </c>
      <c r="H168" s="136">
        <v>0</v>
      </c>
      <c r="I168" s="136">
        <v>0</v>
      </c>
      <c r="J168" s="136">
        <v>0</v>
      </c>
      <c r="K168" s="136">
        <f t="shared" si="8"/>
        <v>0</v>
      </c>
    </row>
    <row r="169" spans="2:11" ht="31.5">
      <c r="B169" s="135" t="s">
        <v>353</v>
      </c>
      <c r="C169" s="135" t="s">
        <v>354</v>
      </c>
      <c r="D169" s="136">
        <v>0</v>
      </c>
      <c r="E169" s="136">
        <v>0</v>
      </c>
      <c r="F169" s="136">
        <v>0</v>
      </c>
      <c r="G169" s="136">
        <v>0</v>
      </c>
      <c r="H169" s="136">
        <v>0</v>
      </c>
      <c r="I169" s="136">
        <v>0</v>
      </c>
      <c r="J169" s="136">
        <v>0</v>
      </c>
      <c r="K169" s="136">
        <f t="shared" si="8"/>
        <v>0</v>
      </c>
    </row>
    <row r="170" spans="2:11">
      <c r="B170" s="135" t="s">
        <v>355</v>
      </c>
      <c r="C170" s="135" t="s">
        <v>356</v>
      </c>
      <c r="D170" s="136">
        <v>0</v>
      </c>
      <c r="E170" s="136">
        <v>0</v>
      </c>
      <c r="F170" s="136">
        <v>0</v>
      </c>
      <c r="G170" s="136">
        <v>0</v>
      </c>
      <c r="H170" s="136">
        <v>0</v>
      </c>
      <c r="I170" s="136">
        <v>0</v>
      </c>
      <c r="J170" s="136">
        <v>0</v>
      </c>
      <c r="K170" s="136">
        <f t="shared" si="8"/>
        <v>0</v>
      </c>
    </row>
    <row r="171" spans="2:11">
      <c r="B171" s="135" t="s">
        <v>357</v>
      </c>
      <c r="C171" s="135" t="s">
        <v>254</v>
      </c>
      <c r="D171" s="136">
        <v>0</v>
      </c>
      <c r="E171" s="136">
        <f>SUM(E161:E170)</f>
        <v>55000</v>
      </c>
      <c r="F171" s="136">
        <f t="shared" ref="F171:J171" si="10">SUM(F161:F170)</f>
        <v>0</v>
      </c>
      <c r="G171" s="136">
        <f t="shared" si="10"/>
        <v>0</v>
      </c>
      <c r="H171" s="136">
        <f t="shared" si="10"/>
        <v>0</v>
      </c>
      <c r="I171" s="136">
        <f t="shared" si="10"/>
        <v>0</v>
      </c>
      <c r="J171" s="136">
        <f t="shared" si="10"/>
        <v>0</v>
      </c>
      <c r="K171" s="136">
        <f t="shared" si="8"/>
        <v>55000</v>
      </c>
    </row>
    <row r="172" spans="2:11">
      <c r="B172" s="135" t="s">
        <v>259</v>
      </c>
      <c r="C172" s="137" t="s">
        <v>358</v>
      </c>
      <c r="D172" s="136">
        <v>0</v>
      </c>
      <c r="E172" s="136">
        <v>0</v>
      </c>
      <c r="F172" s="136">
        <v>0</v>
      </c>
      <c r="G172" s="136">
        <v>0</v>
      </c>
      <c r="H172" s="136">
        <v>0</v>
      </c>
      <c r="I172" s="136">
        <v>0</v>
      </c>
      <c r="J172" s="136">
        <v>0</v>
      </c>
      <c r="K172" s="136">
        <f t="shared" si="8"/>
        <v>0</v>
      </c>
    </row>
    <row r="173" spans="2:11">
      <c r="B173" s="135" t="s">
        <v>359</v>
      </c>
      <c r="C173" s="135" t="s">
        <v>253</v>
      </c>
      <c r="D173" s="136">
        <v>0</v>
      </c>
      <c r="E173" s="136">
        <v>0</v>
      </c>
      <c r="F173" s="136">
        <v>205800000</v>
      </c>
      <c r="G173" s="136">
        <v>0</v>
      </c>
      <c r="H173" s="136">
        <v>0</v>
      </c>
      <c r="I173" s="136">
        <v>277894000</v>
      </c>
      <c r="J173" s="136">
        <v>0</v>
      </c>
      <c r="K173" s="136">
        <f t="shared" si="8"/>
        <v>483694000</v>
      </c>
    </row>
    <row r="174" spans="2:11">
      <c r="B174" s="135" t="s">
        <v>360</v>
      </c>
      <c r="C174" s="135" t="s">
        <v>254</v>
      </c>
      <c r="D174" s="136">
        <v>0</v>
      </c>
      <c r="E174" s="136">
        <f>+E160-E171</f>
        <v>1045000</v>
      </c>
      <c r="F174" s="136">
        <f t="shared" ref="F174:J174" si="11">+F160-F171</f>
        <v>205800000</v>
      </c>
      <c r="G174" s="136">
        <f t="shared" si="11"/>
        <v>0</v>
      </c>
      <c r="H174" s="136">
        <f t="shared" si="11"/>
        <v>0</v>
      </c>
      <c r="I174" s="136">
        <f t="shared" si="11"/>
        <v>277894000</v>
      </c>
      <c r="J174" s="136">
        <f t="shared" si="11"/>
        <v>0</v>
      </c>
      <c r="K174" s="136">
        <f t="shared" si="8"/>
        <v>484739000</v>
      </c>
    </row>
    <row r="175" spans="2:11">
      <c r="B175" s="131" t="s">
        <v>262</v>
      </c>
      <c r="K175" s="143"/>
    </row>
    <row r="176" spans="2:11">
      <c r="B176" s="133" t="s">
        <v>263</v>
      </c>
      <c r="K176" s="144"/>
    </row>
    <row r="177" spans="1:120">
      <c r="A177" s="132" t="s">
        <v>263</v>
      </c>
      <c r="B177" s="132" t="s">
        <v>263</v>
      </c>
      <c r="C177" s="132" t="s">
        <v>263</v>
      </c>
      <c r="D177" s="132" t="s">
        <v>263</v>
      </c>
      <c r="BP177" s="197"/>
      <c r="BQ177" s="197"/>
      <c r="BR177" s="197"/>
      <c r="BS177" s="197"/>
      <c r="BT177" s="197"/>
      <c r="BU177" s="197"/>
      <c r="BV177" s="197"/>
      <c r="BW177" s="197"/>
      <c r="BX177" s="197"/>
      <c r="BY177" s="197"/>
      <c r="BZ177" s="197"/>
      <c r="CA177" s="197"/>
      <c r="CB177" s="197"/>
      <c r="CC177" s="197"/>
      <c r="CD177" s="197"/>
      <c r="CE177" s="197"/>
      <c r="CF177" s="197"/>
      <c r="CG177" s="197"/>
      <c r="CH177" s="197"/>
      <c r="CI177" s="197"/>
      <c r="CJ177" s="197"/>
      <c r="CK177" s="197"/>
      <c r="CL177" s="197"/>
      <c r="CM177" s="197"/>
      <c r="CN177" s="197"/>
      <c r="CO177" s="197"/>
      <c r="CP177" s="197"/>
      <c r="CQ177" s="197"/>
      <c r="CR177" s="197"/>
      <c r="CS177" s="197"/>
      <c r="CT177" s="197"/>
      <c r="CU177" s="197"/>
      <c r="CV177" s="197"/>
      <c r="CW177" s="197"/>
      <c r="CX177" s="197"/>
      <c r="CY177" s="197"/>
      <c r="CZ177" s="197"/>
      <c r="DA177" s="197"/>
      <c r="DB177" s="197"/>
      <c r="DC177" s="197"/>
      <c r="DD177" s="197"/>
      <c r="DE177" s="197"/>
      <c r="DF177" s="197"/>
      <c r="DG177" s="197"/>
      <c r="DH177" s="197"/>
      <c r="DI177" s="197"/>
      <c r="DJ177" s="197"/>
      <c r="DK177" s="197"/>
      <c r="DL177" s="197"/>
      <c r="DM177" s="197"/>
      <c r="DN177" s="197"/>
      <c r="DO177" s="197"/>
      <c r="DP177" s="197"/>
    </row>
    <row r="178" spans="1:120" ht="15.75" customHeight="1">
      <c r="B178" s="198" t="s">
        <v>573</v>
      </c>
      <c r="C178" s="198"/>
      <c r="D178" s="198"/>
      <c r="E178" s="198"/>
    </row>
    <row r="179" spans="1:120" ht="15.75" customHeight="1">
      <c r="B179" s="198" t="s">
        <v>574</v>
      </c>
      <c r="C179" s="198"/>
      <c r="D179" s="198"/>
      <c r="E179" s="198"/>
    </row>
    <row r="180" spans="1:120">
      <c r="A180" s="131" t="s">
        <v>250</v>
      </c>
    </row>
    <row r="181" spans="1:120">
      <c r="B181" s="131" t="s">
        <v>382</v>
      </c>
    </row>
    <row r="182" spans="1:120">
      <c r="I182" s="138" t="s">
        <v>572</v>
      </c>
    </row>
    <row r="183" spans="1:120">
      <c r="B183" s="134" t="s">
        <v>252</v>
      </c>
      <c r="C183" s="134" t="s">
        <v>90</v>
      </c>
      <c r="D183" s="134" t="s">
        <v>383</v>
      </c>
      <c r="E183" s="134" t="s">
        <v>384</v>
      </c>
      <c r="F183" s="134" t="s">
        <v>385</v>
      </c>
      <c r="G183" s="134" t="s">
        <v>386</v>
      </c>
      <c r="H183" s="134" t="s">
        <v>385</v>
      </c>
      <c r="I183" s="134" t="s">
        <v>386</v>
      </c>
    </row>
    <row r="184" spans="1:120">
      <c r="B184" s="135" t="s">
        <v>255</v>
      </c>
      <c r="C184" s="135"/>
      <c r="D184" s="136" t="s">
        <v>387</v>
      </c>
      <c r="E184" s="136" t="s">
        <v>263</v>
      </c>
      <c r="F184" s="136" t="s">
        <v>387</v>
      </c>
      <c r="G184" s="136" t="s">
        <v>387</v>
      </c>
      <c r="H184" s="136" t="s">
        <v>387</v>
      </c>
      <c r="I184" s="136" t="s">
        <v>387</v>
      </c>
    </row>
    <row r="185" spans="1:120">
      <c r="B185" s="135" t="s">
        <v>257</v>
      </c>
      <c r="C185" s="137" t="s">
        <v>120</v>
      </c>
      <c r="D185" s="136" t="s">
        <v>387</v>
      </c>
      <c r="E185" s="136" t="s">
        <v>263</v>
      </c>
      <c r="F185" s="136" t="s">
        <v>387</v>
      </c>
      <c r="G185" s="136" t="s">
        <v>387</v>
      </c>
      <c r="H185" s="136" t="s">
        <v>387</v>
      </c>
      <c r="I185" s="136" t="s">
        <v>387</v>
      </c>
    </row>
    <row r="186" spans="1:120">
      <c r="B186" s="131" t="s">
        <v>262</v>
      </c>
    </row>
    <row r="187" spans="1:120">
      <c r="B187" s="133" t="s">
        <v>263</v>
      </c>
    </row>
    <row r="188" spans="1:120">
      <c r="A188" s="132" t="s">
        <v>263</v>
      </c>
      <c r="B188" s="132" t="s">
        <v>263</v>
      </c>
      <c r="C188" s="132" t="s">
        <v>263</v>
      </c>
      <c r="D188" s="132" t="s">
        <v>263</v>
      </c>
      <c r="BP188" s="197"/>
      <c r="BQ188" s="197"/>
      <c r="BR188" s="197"/>
      <c r="BS188" s="197"/>
      <c r="BT188" s="197"/>
      <c r="BU188" s="197"/>
      <c r="BV188" s="197"/>
      <c r="BW188" s="197"/>
      <c r="BX188" s="197"/>
      <c r="BY188" s="197"/>
      <c r="BZ188" s="197"/>
      <c r="CA188" s="197"/>
      <c r="CB188" s="197"/>
      <c r="CC188" s="197"/>
      <c r="CD188" s="197"/>
      <c r="CE188" s="197"/>
      <c r="CF188" s="197"/>
      <c r="CG188" s="197"/>
      <c r="CH188" s="197"/>
      <c r="CI188" s="197"/>
      <c r="CJ188" s="197"/>
      <c r="CK188" s="197"/>
      <c r="CL188" s="197"/>
      <c r="CM188" s="197"/>
      <c r="CN188" s="197"/>
      <c r="CO188" s="197"/>
      <c r="CP188" s="197"/>
      <c r="CQ188" s="197"/>
      <c r="CR188" s="197"/>
      <c r="CS188" s="197"/>
      <c r="CT188" s="197"/>
      <c r="CU188" s="197"/>
      <c r="CV188" s="197"/>
      <c r="CW188" s="197"/>
      <c r="CX188" s="197"/>
      <c r="CY188" s="197"/>
      <c r="CZ188" s="197"/>
      <c r="DA188" s="197"/>
      <c r="DB188" s="197"/>
      <c r="DC188" s="197"/>
      <c r="DD188" s="197"/>
      <c r="DE188" s="197"/>
      <c r="DF188" s="197"/>
      <c r="DG188" s="197"/>
      <c r="DH188" s="197"/>
      <c r="DI188" s="197"/>
      <c r="DJ188" s="197"/>
      <c r="DK188" s="197"/>
      <c r="DL188" s="197"/>
      <c r="DM188" s="197"/>
      <c r="DN188" s="197"/>
      <c r="DO188" s="197"/>
      <c r="DP188" s="197"/>
    </row>
    <row r="189" spans="1:120" ht="15.75" customHeight="1">
      <c r="B189" s="198" t="s">
        <v>573</v>
      </c>
      <c r="C189" s="198"/>
      <c r="D189" s="198"/>
      <c r="E189" s="198"/>
    </row>
    <row r="190" spans="1:120" ht="15.75" customHeight="1">
      <c r="B190" s="198" t="s">
        <v>574</v>
      </c>
      <c r="C190" s="198"/>
      <c r="D190" s="198"/>
      <c r="E190" s="198"/>
    </row>
    <row r="191" spans="1:120">
      <c r="A191" s="131" t="s">
        <v>250</v>
      </c>
    </row>
    <row r="192" spans="1:120">
      <c r="B192" s="131" t="s">
        <v>388</v>
      </c>
    </row>
    <row r="193" spans="1:120">
      <c r="G193" s="138" t="s">
        <v>572</v>
      </c>
    </row>
    <row r="194" spans="1:120" ht="47.25">
      <c r="B194" s="134" t="s">
        <v>252</v>
      </c>
      <c r="C194" s="134" t="s">
        <v>90</v>
      </c>
      <c r="D194" s="134" t="s">
        <v>389</v>
      </c>
      <c r="E194" s="134" t="s">
        <v>390</v>
      </c>
      <c r="F194" s="134" t="s">
        <v>389</v>
      </c>
      <c r="G194" s="134" t="s">
        <v>390</v>
      </c>
    </row>
    <row r="195" spans="1:120">
      <c r="B195" s="135" t="s">
        <v>255</v>
      </c>
      <c r="C195" s="135"/>
      <c r="D195" s="136" t="s">
        <v>387</v>
      </c>
      <c r="E195" s="136" t="s">
        <v>387</v>
      </c>
      <c r="F195" s="136" t="s">
        <v>387</v>
      </c>
      <c r="G195" s="136" t="s">
        <v>387</v>
      </c>
    </row>
    <row r="196" spans="1:120">
      <c r="B196" s="135" t="s">
        <v>263</v>
      </c>
      <c r="C196" s="137" t="s">
        <v>120</v>
      </c>
      <c r="D196" s="136" t="s">
        <v>387</v>
      </c>
      <c r="E196" s="136" t="s">
        <v>387</v>
      </c>
      <c r="F196" s="136" t="s">
        <v>387</v>
      </c>
      <c r="G196" s="136" t="s">
        <v>387</v>
      </c>
    </row>
    <row r="197" spans="1:120">
      <c r="A197" s="132" t="s">
        <v>263</v>
      </c>
      <c r="B197" s="132" t="s">
        <v>263</v>
      </c>
      <c r="C197" s="132" t="s">
        <v>263</v>
      </c>
      <c r="D197" s="132" t="s">
        <v>263</v>
      </c>
      <c r="BP197" s="197"/>
      <c r="BQ197" s="197"/>
      <c r="BR197" s="197"/>
      <c r="BS197" s="197"/>
      <c r="BT197" s="197"/>
      <c r="BU197" s="197"/>
      <c r="BV197" s="197"/>
      <c r="BW197" s="197"/>
      <c r="BX197" s="197"/>
      <c r="BY197" s="197"/>
      <c r="BZ197" s="197"/>
      <c r="CA197" s="197"/>
      <c r="CB197" s="197"/>
      <c r="CC197" s="197"/>
      <c r="CD197" s="197"/>
      <c r="CE197" s="197"/>
      <c r="CF197" s="197"/>
      <c r="CG197" s="197"/>
      <c r="CH197" s="197"/>
      <c r="CI197" s="197"/>
      <c r="CJ197" s="197"/>
      <c r="CK197" s="197"/>
      <c r="CL197" s="197"/>
      <c r="CM197" s="197"/>
      <c r="CN197" s="197"/>
      <c r="CO197" s="197"/>
      <c r="CP197" s="197"/>
      <c r="CQ197" s="197"/>
      <c r="CR197" s="197"/>
      <c r="CS197" s="197"/>
      <c r="CT197" s="197"/>
      <c r="CU197" s="197"/>
      <c r="CV197" s="197"/>
      <c r="CW197" s="197"/>
      <c r="CX197" s="197"/>
      <c r="CY197" s="197"/>
      <c r="CZ197" s="197"/>
      <c r="DA197" s="197"/>
      <c r="DB197" s="197"/>
      <c r="DC197" s="197"/>
      <c r="DD197" s="197"/>
      <c r="DE197" s="197"/>
      <c r="DF197" s="197"/>
      <c r="DG197" s="197"/>
      <c r="DH197" s="197"/>
      <c r="DI197" s="197"/>
      <c r="DJ197" s="197"/>
      <c r="DK197" s="197"/>
      <c r="DL197" s="197"/>
      <c r="DM197" s="197"/>
      <c r="DN197" s="197"/>
      <c r="DO197" s="197"/>
      <c r="DP197" s="197"/>
    </row>
    <row r="198" spans="1:120" ht="15.75" customHeight="1">
      <c r="B198" s="198" t="s">
        <v>573</v>
      </c>
      <c r="C198" s="198"/>
      <c r="D198" s="198"/>
      <c r="E198" s="198"/>
    </row>
    <row r="199" spans="1:120" ht="15.75" customHeight="1">
      <c r="B199" s="198" t="s">
        <v>574</v>
      </c>
      <c r="C199" s="198"/>
      <c r="D199" s="198"/>
      <c r="E199" s="198"/>
    </row>
    <row r="200" spans="1:120">
      <c r="A200" s="131" t="s">
        <v>250</v>
      </c>
    </row>
    <row r="201" spans="1:120">
      <c r="B201" s="131" t="s">
        <v>391</v>
      </c>
    </row>
    <row r="202" spans="1:120">
      <c r="E202" s="138" t="s">
        <v>572</v>
      </c>
    </row>
    <row r="203" spans="1:120" ht="31.5">
      <c r="B203" s="134" t="s">
        <v>252</v>
      </c>
      <c r="C203" s="134" t="s">
        <v>90</v>
      </c>
      <c r="D203" s="134" t="s">
        <v>254</v>
      </c>
      <c r="E203" s="134" t="s">
        <v>254</v>
      </c>
    </row>
    <row r="204" spans="1:120">
      <c r="B204" s="135" t="s">
        <v>255</v>
      </c>
      <c r="C204" s="135" t="s">
        <v>263</v>
      </c>
      <c r="D204" s="136">
        <v>0</v>
      </c>
      <c r="E204" s="136">
        <v>0</v>
      </c>
    </row>
    <row r="205" spans="1:120">
      <c r="B205" s="135" t="s">
        <v>263</v>
      </c>
      <c r="C205" s="137" t="s">
        <v>120</v>
      </c>
      <c r="D205" s="136">
        <v>0</v>
      </c>
      <c r="E205" s="136">
        <v>0</v>
      </c>
    </row>
    <row r="206" spans="1:120">
      <c r="B206" s="131" t="s">
        <v>262</v>
      </c>
    </row>
    <row r="207" spans="1:120">
      <c r="B207" s="133" t="s">
        <v>263</v>
      </c>
    </row>
    <row r="208" spans="1:120">
      <c r="A208" s="132" t="s">
        <v>263</v>
      </c>
      <c r="B208" s="132" t="s">
        <v>263</v>
      </c>
      <c r="C208" s="132" t="s">
        <v>263</v>
      </c>
      <c r="D208" s="132" t="s">
        <v>263</v>
      </c>
      <c r="BP208" s="197"/>
      <c r="BQ208" s="197"/>
      <c r="BR208" s="197"/>
      <c r="BS208" s="197"/>
      <c r="BT208" s="197"/>
      <c r="BU208" s="197"/>
      <c r="BV208" s="197"/>
      <c r="BW208" s="197"/>
      <c r="BX208" s="197"/>
      <c r="BY208" s="197"/>
      <c r="BZ208" s="197"/>
      <c r="CA208" s="197"/>
      <c r="CB208" s="197"/>
      <c r="CC208" s="197"/>
      <c r="CD208" s="197"/>
      <c r="CE208" s="197"/>
      <c r="CF208" s="197"/>
      <c r="CG208" s="197"/>
      <c r="CH208" s="197"/>
      <c r="CI208" s="197"/>
      <c r="CJ208" s="197"/>
      <c r="CK208" s="197"/>
      <c r="CL208" s="197"/>
      <c r="CM208" s="197"/>
      <c r="CN208" s="197"/>
      <c r="CO208" s="197"/>
      <c r="CP208" s="197"/>
      <c r="CQ208" s="197"/>
      <c r="CR208" s="197"/>
      <c r="CS208" s="197"/>
      <c r="CT208" s="197"/>
      <c r="CU208" s="197"/>
      <c r="CV208" s="197"/>
      <c r="CW208" s="197"/>
      <c r="CX208" s="197"/>
      <c r="CY208" s="197"/>
      <c r="CZ208" s="197"/>
      <c r="DA208" s="197"/>
      <c r="DB208" s="197"/>
      <c r="DC208" s="197"/>
      <c r="DD208" s="197"/>
      <c r="DE208" s="197"/>
      <c r="DF208" s="197"/>
      <c r="DG208" s="197"/>
      <c r="DH208" s="197"/>
      <c r="DI208" s="197"/>
      <c r="DJ208" s="197"/>
      <c r="DK208" s="197"/>
      <c r="DL208" s="197"/>
      <c r="DM208" s="197"/>
      <c r="DN208" s="197"/>
      <c r="DO208" s="197"/>
      <c r="DP208" s="197"/>
    </row>
    <row r="209" spans="1:120" ht="15.75" customHeight="1">
      <c r="B209" s="198" t="s">
        <v>573</v>
      </c>
      <c r="C209" s="198"/>
      <c r="D209" s="198"/>
      <c r="E209" s="198"/>
    </row>
    <row r="210" spans="1:120" ht="15.75" customHeight="1">
      <c r="B210" s="198" t="s">
        <v>574</v>
      </c>
      <c r="C210" s="198"/>
      <c r="D210" s="198"/>
      <c r="E210" s="198"/>
    </row>
    <row r="211" spans="1:120">
      <c r="A211" s="131" t="s">
        <v>250</v>
      </c>
    </row>
    <row r="212" spans="1:120">
      <c r="B212" s="131" t="s">
        <v>392</v>
      </c>
    </row>
    <row r="213" spans="1:120">
      <c r="E213" s="138" t="s">
        <v>572</v>
      </c>
    </row>
    <row r="214" spans="1:120" ht="31.5">
      <c r="B214" s="134" t="s">
        <v>252</v>
      </c>
      <c r="C214" s="134" t="s">
        <v>90</v>
      </c>
      <c r="D214" s="134" t="s">
        <v>254</v>
      </c>
      <c r="E214" s="134" t="s">
        <v>254</v>
      </c>
    </row>
    <row r="215" spans="1:120" ht="31.5">
      <c r="B215" s="135" t="s">
        <v>286</v>
      </c>
      <c r="C215" s="135" t="s">
        <v>393</v>
      </c>
      <c r="D215" s="136">
        <v>27023100</v>
      </c>
      <c r="E215" s="136">
        <f>28476250+80000</f>
        <v>28556250</v>
      </c>
    </row>
    <row r="216" spans="1:120">
      <c r="B216" s="135" t="s">
        <v>267</v>
      </c>
      <c r="C216" s="135" t="s">
        <v>394</v>
      </c>
      <c r="D216" s="136">
        <v>0</v>
      </c>
      <c r="E216" s="136">
        <v>0</v>
      </c>
    </row>
    <row r="217" spans="1:120">
      <c r="B217" s="135" t="s">
        <v>395</v>
      </c>
      <c r="C217" s="135"/>
      <c r="D217" s="136">
        <v>0</v>
      </c>
      <c r="E217" s="136">
        <v>0</v>
      </c>
    </row>
    <row r="218" spans="1:120">
      <c r="B218" s="135" t="s">
        <v>263</v>
      </c>
      <c r="C218" s="137" t="s">
        <v>120</v>
      </c>
      <c r="D218" s="136">
        <f>SUM(D215:D217)</f>
        <v>27023100</v>
      </c>
      <c r="E218" s="136">
        <f>SUM(E215:E217)</f>
        <v>28556250</v>
      </c>
    </row>
    <row r="219" spans="1:120">
      <c r="A219" s="132" t="s">
        <v>263</v>
      </c>
      <c r="B219" s="132" t="s">
        <v>263</v>
      </c>
      <c r="C219" s="132" t="s">
        <v>263</v>
      </c>
      <c r="D219" s="132" t="s">
        <v>263</v>
      </c>
      <c r="BP219" s="197"/>
      <c r="BQ219" s="197"/>
      <c r="BR219" s="197"/>
      <c r="BS219" s="197"/>
      <c r="BT219" s="197"/>
      <c r="BU219" s="197"/>
      <c r="BV219" s="197"/>
      <c r="BW219" s="197"/>
      <c r="BX219" s="197"/>
      <c r="BY219" s="197"/>
      <c r="BZ219" s="197"/>
      <c r="CA219" s="197"/>
      <c r="CB219" s="197"/>
      <c r="CC219" s="197"/>
      <c r="CD219" s="197"/>
      <c r="CE219" s="197"/>
      <c r="CF219" s="197"/>
      <c r="CG219" s="197"/>
      <c r="CH219" s="197"/>
      <c r="CI219" s="197"/>
      <c r="CJ219" s="197"/>
      <c r="CK219" s="197"/>
      <c r="CL219" s="197"/>
      <c r="CM219" s="197"/>
      <c r="CN219" s="197"/>
      <c r="CO219" s="197"/>
      <c r="CP219" s="197"/>
      <c r="CQ219" s="197"/>
      <c r="CR219" s="197"/>
      <c r="CS219" s="197"/>
      <c r="CT219" s="197"/>
      <c r="CU219" s="197"/>
      <c r="CV219" s="197"/>
      <c r="CW219" s="197"/>
      <c r="CX219" s="197"/>
      <c r="CY219" s="197"/>
      <c r="CZ219" s="197"/>
      <c r="DA219" s="197"/>
      <c r="DB219" s="197"/>
      <c r="DC219" s="197"/>
      <c r="DD219" s="197"/>
      <c r="DE219" s="197"/>
      <c r="DF219" s="197"/>
      <c r="DG219" s="197"/>
      <c r="DH219" s="197"/>
      <c r="DI219" s="197"/>
      <c r="DJ219" s="197"/>
      <c r="DK219" s="197"/>
      <c r="DL219" s="197"/>
      <c r="DM219" s="197"/>
      <c r="DN219" s="197"/>
      <c r="DO219" s="197"/>
      <c r="DP219" s="197"/>
    </row>
    <row r="220" spans="1:120" ht="15.75" customHeight="1">
      <c r="B220" s="198" t="s">
        <v>573</v>
      </c>
      <c r="C220" s="198"/>
      <c r="D220" s="198"/>
      <c r="E220" s="198"/>
    </row>
    <row r="221" spans="1:120" ht="15.75" customHeight="1">
      <c r="B221" s="198" t="s">
        <v>574</v>
      </c>
      <c r="C221" s="198"/>
      <c r="D221" s="198"/>
      <c r="E221" s="198"/>
    </row>
    <row r="222" spans="1:120">
      <c r="A222" s="131" t="s">
        <v>250</v>
      </c>
    </row>
    <row r="223" spans="1:120">
      <c r="B223" s="131" t="s">
        <v>396</v>
      </c>
    </row>
    <row r="224" spans="1:120">
      <c r="E224" s="138" t="s">
        <v>572</v>
      </c>
    </row>
    <row r="225" spans="1:120" ht="31.5">
      <c r="B225" s="134" t="s">
        <v>252</v>
      </c>
      <c r="C225" s="134" t="s">
        <v>90</v>
      </c>
      <c r="D225" s="134" t="s">
        <v>254</v>
      </c>
      <c r="E225" s="134" t="s">
        <v>254</v>
      </c>
    </row>
    <row r="226" spans="1:120">
      <c r="B226" s="135" t="s">
        <v>286</v>
      </c>
      <c r="C226" s="135" t="s">
        <v>397</v>
      </c>
      <c r="D226" s="136">
        <v>111600</v>
      </c>
      <c r="E226" s="136">
        <v>0</v>
      </c>
    </row>
    <row r="227" spans="1:120">
      <c r="B227" s="135" t="s">
        <v>267</v>
      </c>
      <c r="C227" s="135" t="s">
        <v>398</v>
      </c>
      <c r="D227" s="136">
        <v>0</v>
      </c>
      <c r="E227" s="136">
        <v>0</v>
      </c>
    </row>
    <row r="228" spans="1:120">
      <c r="B228" s="135" t="s">
        <v>395</v>
      </c>
      <c r="C228" s="135" t="s">
        <v>399</v>
      </c>
      <c r="D228" s="139">
        <v>387777.21</v>
      </c>
      <c r="E228" s="136">
        <v>0</v>
      </c>
    </row>
    <row r="229" spans="1:120">
      <c r="B229" s="135" t="s">
        <v>400</v>
      </c>
      <c r="C229" s="135" t="s">
        <v>401</v>
      </c>
      <c r="D229" s="136">
        <v>0</v>
      </c>
      <c r="E229" s="136">
        <v>0</v>
      </c>
    </row>
    <row r="230" spans="1:120">
      <c r="B230" s="135" t="s">
        <v>402</v>
      </c>
      <c r="C230" s="135" t="s">
        <v>403</v>
      </c>
      <c r="D230" s="136">
        <v>0</v>
      </c>
      <c r="E230" s="136">
        <v>391400</v>
      </c>
    </row>
    <row r="231" spans="1:120">
      <c r="B231" s="135" t="s">
        <v>404</v>
      </c>
      <c r="C231" s="135"/>
      <c r="D231" s="136">
        <v>0</v>
      </c>
      <c r="E231" s="136">
        <v>0</v>
      </c>
    </row>
    <row r="232" spans="1:120">
      <c r="B232" s="135" t="s">
        <v>263</v>
      </c>
      <c r="C232" s="137" t="s">
        <v>120</v>
      </c>
      <c r="D232" s="139">
        <f>SUM(D226:D231)</f>
        <v>499377.21</v>
      </c>
      <c r="E232" s="139">
        <f>SUM(E226:E231)</f>
        <v>391400</v>
      </c>
    </row>
    <row r="233" spans="1:120">
      <c r="A233" s="132" t="s">
        <v>263</v>
      </c>
      <c r="B233" s="132" t="s">
        <v>263</v>
      </c>
      <c r="C233" s="132" t="s">
        <v>263</v>
      </c>
      <c r="D233" s="132" t="s">
        <v>263</v>
      </c>
      <c r="BP233" s="197"/>
      <c r="BQ233" s="197"/>
      <c r="BR233" s="197"/>
      <c r="BS233" s="197"/>
      <c r="BT233" s="197"/>
      <c r="BU233" s="197"/>
      <c r="BV233" s="197"/>
      <c r="BW233" s="197"/>
      <c r="BX233" s="197"/>
      <c r="BY233" s="197"/>
      <c r="BZ233" s="197"/>
      <c r="CA233" s="197"/>
      <c r="CB233" s="197"/>
      <c r="CC233" s="197"/>
      <c r="CD233" s="197"/>
      <c r="CE233" s="197"/>
      <c r="CF233" s="197"/>
      <c r="CG233" s="197"/>
      <c r="CH233" s="197"/>
      <c r="CI233" s="197"/>
      <c r="CJ233" s="197"/>
      <c r="CK233" s="197"/>
      <c r="CL233" s="197"/>
      <c r="CM233" s="197"/>
      <c r="CN233" s="197"/>
      <c r="CO233" s="197"/>
      <c r="CP233" s="197"/>
      <c r="CQ233" s="197"/>
      <c r="CR233" s="197"/>
      <c r="CS233" s="197"/>
      <c r="CT233" s="197"/>
      <c r="CU233" s="197"/>
      <c r="CV233" s="197"/>
      <c r="CW233" s="197"/>
      <c r="CX233" s="197"/>
      <c r="CY233" s="197"/>
      <c r="CZ233" s="197"/>
      <c r="DA233" s="197"/>
      <c r="DB233" s="197"/>
      <c r="DC233" s="197"/>
      <c r="DD233" s="197"/>
      <c r="DE233" s="197"/>
      <c r="DF233" s="197"/>
      <c r="DG233" s="197"/>
      <c r="DH233" s="197"/>
      <c r="DI233" s="197"/>
      <c r="DJ233" s="197"/>
      <c r="DK233" s="197"/>
      <c r="DL233" s="197"/>
      <c r="DM233" s="197"/>
      <c r="DN233" s="197"/>
      <c r="DO233" s="197"/>
      <c r="DP233" s="197"/>
    </row>
    <row r="234" spans="1:120" ht="15.75" customHeight="1">
      <c r="B234" s="198" t="s">
        <v>573</v>
      </c>
      <c r="C234" s="198"/>
      <c r="D234" s="198"/>
      <c r="E234" s="198"/>
    </row>
    <row r="235" spans="1:120" ht="15.75" customHeight="1">
      <c r="B235" s="198" t="s">
        <v>574</v>
      </c>
      <c r="C235" s="198"/>
      <c r="D235" s="198"/>
      <c r="E235" s="198"/>
    </row>
    <row r="236" spans="1:120">
      <c r="A236" s="131" t="s">
        <v>250</v>
      </c>
    </row>
    <row r="237" spans="1:120">
      <c r="B237" s="131" t="s">
        <v>405</v>
      </c>
    </row>
    <row r="238" spans="1:120">
      <c r="G238" s="138" t="s">
        <v>572</v>
      </c>
    </row>
    <row r="239" spans="1:120">
      <c r="B239" s="134" t="s">
        <v>252</v>
      </c>
      <c r="C239" s="134" t="s">
        <v>90</v>
      </c>
      <c r="D239" s="134" t="s">
        <v>406</v>
      </c>
      <c r="E239" s="134" t="s">
        <v>407</v>
      </c>
      <c r="F239" s="134" t="s">
        <v>406</v>
      </c>
      <c r="G239" s="134" t="s">
        <v>407</v>
      </c>
    </row>
    <row r="240" spans="1:120" ht="31.5">
      <c r="B240" s="135" t="s">
        <v>286</v>
      </c>
      <c r="C240" s="135" t="s">
        <v>393</v>
      </c>
      <c r="D240" s="136">
        <v>0</v>
      </c>
      <c r="E240" s="136">
        <v>0</v>
      </c>
      <c r="F240" s="136">
        <v>0</v>
      </c>
      <c r="G240" s="136">
        <v>0</v>
      </c>
    </row>
    <row r="241" spans="1:120">
      <c r="B241" s="135" t="s">
        <v>267</v>
      </c>
      <c r="C241" s="135" t="s">
        <v>394</v>
      </c>
      <c r="D241" s="136">
        <v>0</v>
      </c>
      <c r="E241" s="136">
        <v>0</v>
      </c>
      <c r="F241" s="136">
        <v>0</v>
      </c>
      <c r="G241" s="136">
        <v>0</v>
      </c>
    </row>
    <row r="242" spans="1:120">
      <c r="B242" s="135" t="s">
        <v>395</v>
      </c>
      <c r="C242" s="135"/>
      <c r="D242" s="136">
        <v>0</v>
      </c>
      <c r="E242" s="136">
        <v>0</v>
      </c>
      <c r="F242" s="136">
        <v>0</v>
      </c>
      <c r="G242" s="136">
        <v>0</v>
      </c>
    </row>
    <row r="243" spans="1:120">
      <c r="B243" s="135" t="s">
        <v>263</v>
      </c>
      <c r="C243" s="137" t="s">
        <v>120</v>
      </c>
      <c r="D243" s="136">
        <v>0</v>
      </c>
      <c r="E243" s="136">
        <v>0</v>
      </c>
      <c r="F243" s="136">
        <v>0</v>
      </c>
      <c r="G243" s="136">
        <v>0</v>
      </c>
    </row>
    <row r="244" spans="1:120">
      <c r="A244" s="132" t="s">
        <v>263</v>
      </c>
      <c r="B244" s="132" t="s">
        <v>263</v>
      </c>
      <c r="C244" s="132" t="s">
        <v>263</v>
      </c>
      <c r="D244" s="132" t="s">
        <v>263</v>
      </c>
      <c r="BP244" s="197"/>
      <c r="BQ244" s="197"/>
      <c r="BR244" s="197"/>
      <c r="BS244" s="197"/>
      <c r="BT244" s="197"/>
      <c r="BU244" s="197"/>
      <c r="BV244" s="197"/>
      <c r="BW244" s="197"/>
      <c r="BX244" s="197"/>
      <c r="BY244" s="197"/>
      <c r="BZ244" s="197"/>
      <c r="CA244" s="197"/>
      <c r="CB244" s="197"/>
      <c r="CC244" s="197"/>
      <c r="CD244" s="197"/>
      <c r="CE244" s="197"/>
      <c r="CF244" s="197"/>
      <c r="CG244" s="197"/>
      <c r="CH244" s="197"/>
      <c r="CI244" s="197"/>
      <c r="CJ244" s="197"/>
      <c r="CK244" s="197"/>
      <c r="CL244" s="197"/>
      <c r="CM244" s="197"/>
      <c r="CN244" s="197"/>
      <c r="CO244" s="197"/>
      <c r="CP244" s="197"/>
      <c r="CQ244" s="197"/>
      <c r="CR244" s="197"/>
      <c r="CS244" s="197"/>
      <c r="CT244" s="197"/>
      <c r="CU244" s="197"/>
      <c r="CV244" s="197"/>
      <c r="CW244" s="197"/>
      <c r="CX244" s="197"/>
      <c r="CY244" s="197"/>
      <c r="CZ244" s="197"/>
      <c r="DA244" s="197"/>
      <c r="DB244" s="197"/>
      <c r="DC244" s="197"/>
      <c r="DD244" s="197"/>
      <c r="DE244" s="197"/>
      <c r="DF244" s="197"/>
      <c r="DG244" s="197"/>
      <c r="DH244" s="197"/>
      <c r="DI244" s="197"/>
      <c r="DJ244" s="197"/>
      <c r="DK244" s="197"/>
      <c r="DL244" s="197"/>
      <c r="DM244" s="197"/>
      <c r="DN244" s="197"/>
      <c r="DO244" s="197"/>
      <c r="DP244" s="197"/>
    </row>
    <row r="245" spans="1:120" ht="15.75" customHeight="1">
      <c r="B245" s="198" t="s">
        <v>573</v>
      </c>
      <c r="C245" s="198"/>
      <c r="D245" s="198"/>
      <c r="E245" s="198"/>
    </row>
    <row r="246" spans="1:120" ht="15.75" customHeight="1">
      <c r="B246" s="198" t="s">
        <v>574</v>
      </c>
      <c r="C246" s="198"/>
      <c r="D246" s="198"/>
      <c r="E246" s="198"/>
    </row>
    <row r="247" spans="1:120">
      <c r="A247" s="131" t="s">
        <v>250</v>
      </c>
    </row>
    <row r="248" spans="1:120">
      <c r="B248" s="131" t="s">
        <v>408</v>
      </c>
    </row>
    <row r="249" spans="1:120">
      <c r="H249" s="138" t="s">
        <v>572</v>
      </c>
    </row>
    <row r="250" spans="1:120" ht="47.25">
      <c r="B250" s="134" t="s">
        <v>252</v>
      </c>
      <c r="C250" s="134" t="s">
        <v>90</v>
      </c>
      <c r="D250" s="134" t="s">
        <v>254</v>
      </c>
      <c r="E250" s="134" t="s">
        <v>268</v>
      </c>
      <c r="F250" s="134" t="s">
        <v>409</v>
      </c>
      <c r="G250" s="134" t="s">
        <v>410</v>
      </c>
      <c r="H250" s="134" t="s">
        <v>254</v>
      </c>
    </row>
    <row r="251" spans="1:120">
      <c r="B251" s="135" t="s">
        <v>286</v>
      </c>
      <c r="C251" s="135" t="s">
        <v>411</v>
      </c>
      <c r="D251" s="136">
        <v>0</v>
      </c>
      <c r="E251" s="136">
        <v>0</v>
      </c>
      <c r="F251" s="136">
        <v>0</v>
      </c>
      <c r="G251" s="136">
        <v>0</v>
      </c>
      <c r="H251" s="136">
        <v>0</v>
      </c>
    </row>
    <row r="252" spans="1:120">
      <c r="B252" s="135" t="s">
        <v>267</v>
      </c>
      <c r="C252" s="135" t="s">
        <v>412</v>
      </c>
      <c r="D252" s="136">
        <v>0</v>
      </c>
      <c r="E252" s="136">
        <v>0</v>
      </c>
      <c r="F252" s="136">
        <v>0</v>
      </c>
      <c r="G252" s="136">
        <v>0</v>
      </c>
      <c r="H252" s="136">
        <v>0</v>
      </c>
    </row>
    <row r="253" spans="1:120">
      <c r="B253" s="135" t="s">
        <v>395</v>
      </c>
      <c r="C253" s="135"/>
      <c r="D253" s="136">
        <v>0</v>
      </c>
      <c r="E253" s="136">
        <v>0</v>
      </c>
      <c r="F253" s="136">
        <v>0</v>
      </c>
      <c r="G253" s="136">
        <v>0</v>
      </c>
      <c r="H253" s="136">
        <v>0</v>
      </c>
    </row>
    <row r="254" spans="1:120">
      <c r="B254" s="135" t="s">
        <v>263</v>
      </c>
      <c r="C254" s="137" t="s">
        <v>120</v>
      </c>
      <c r="D254" s="136">
        <v>0</v>
      </c>
      <c r="E254" s="136">
        <v>0</v>
      </c>
      <c r="F254" s="136">
        <v>0</v>
      </c>
      <c r="G254" s="136">
        <v>0</v>
      </c>
      <c r="H254" s="136">
        <v>0</v>
      </c>
    </row>
    <row r="255" spans="1:120">
      <c r="B255" s="131" t="s">
        <v>262</v>
      </c>
    </row>
    <row r="256" spans="1:120">
      <c r="B256" s="133" t="s">
        <v>263</v>
      </c>
    </row>
    <row r="257" spans="1:120">
      <c r="A257" s="132" t="s">
        <v>263</v>
      </c>
      <c r="B257" s="132" t="s">
        <v>263</v>
      </c>
      <c r="C257" s="132" t="s">
        <v>263</v>
      </c>
      <c r="D257" s="132" t="s">
        <v>263</v>
      </c>
      <c r="BP257" s="197"/>
      <c r="BQ257" s="197"/>
      <c r="BR257" s="197"/>
      <c r="BS257" s="197"/>
      <c r="BT257" s="197"/>
      <c r="BU257" s="197"/>
      <c r="BV257" s="197"/>
      <c r="BW257" s="197"/>
      <c r="BX257" s="197"/>
      <c r="BY257" s="197"/>
      <c r="BZ257" s="197"/>
      <c r="CA257" s="197"/>
      <c r="CB257" s="197"/>
      <c r="CC257" s="197"/>
      <c r="CD257" s="197"/>
      <c r="CE257" s="197"/>
      <c r="CF257" s="197"/>
      <c r="CG257" s="197"/>
      <c r="CH257" s="197"/>
      <c r="CI257" s="197"/>
      <c r="CJ257" s="197"/>
      <c r="CK257" s="197"/>
      <c r="CL257" s="197"/>
      <c r="CM257" s="197"/>
      <c r="CN257" s="197"/>
      <c r="CO257" s="197"/>
      <c r="CP257" s="197"/>
      <c r="CQ257" s="197"/>
      <c r="CR257" s="197"/>
      <c r="CS257" s="197"/>
      <c r="CT257" s="197"/>
      <c r="CU257" s="197"/>
      <c r="CV257" s="197"/>
      <c r="CW257" s="197"/>
      <c r="CX257" s="197"/>
      <c r="CY257" s="197"/>
      <c r="CZ257" s="197"/>
      <c r="DA257" s="197"/>
      <c r="DB257" s="197"/>
      <c r="DC257" s="197"/>
      <c r="DD257" s="197"/>
      <c r="DE257" s="197"/>
      <c r="DF257" s="197"/>
      <c r="DG257" s="197"/>
      <c r="DH257" s="197"/>
      <c r="DI257" s="197"/>
      <c r="DJ257" s="197"/>
      <c r="DK257" s="197"/>
      <c r="DL257" s="197"/>
      <c r="DM257" s="197"/>
      <c r="DN257" s="197"/>
      <c r="DO257" s="197"/>
      <c r="DP257" s="197"/>
    </row>
    <row r="258" spans="1:120" ht="15.75" customHeight="1">
      <c r="B258" s="198" t="s">
        <v>573</v>
      </c>
      <c r="C258" s="198"/>
      <c r="D258" s="198"/>
      <c r="E258" s="198"/>
    </row>
    <row r="259" spans="1:120" ht="15.75" customHeight="1">
      <c r="B259" s="198" t="s">
        <v>574</v>
      </c>
      <c r="C259" s="198"/>
      <c r="D259" s="198"/>
      <c r="E259" s="198"/>
    </row>
    <row r="260" spans="1:120">
      <c r="A260" s="131" t="s">
        <v>250</v>
      </c>
    </row>
    <row r="261" spans="1:120">
      <c r="B261" s="131" t="s">
        <v>413</v>
      </c>
    </row>
    <row r="262" spans="1:120">
      <c r="E262" s="138" t="s">
        <v>572</v>
      </c>
    </row>
    <row r="263" spans="1:120" ht="31.5">
      <c r="B263" s="134" t="s">
        <v>252</v>
      </c>
      <c r="C263" s="134" t="s">
        <v>90</v>
      </c>
      <c r="D263" s="134" t="s">
        <v>254</v>
      </c>
      <c r="E263" s="134" t="s">
        <v>254</v>
      </c>
    </row>
    <row r="264" spans="1:120">
      <c r="B264" s="135" t="s">
        <v>286</v>
      </c>
      <c r="C264" s="135"/>
      <c r="D264" s="136">
        <v>0</v>
      </c>
      <c r="E264" s="136">
        <v>0</v>
      </c>
    </row>
    <row r="265" spans="1:120">
      <c r="B265" s="135" t="s">
        <v>263</v>
      </c>
      <c r="C265" s="137" t="s">
        <v>120</v>
      </c>
      <c r="D265" s="136">
        <v>0</v>
      </c>
      <c r="E265" s="136">
        <v>0</v>
      </c>
    </row>
    <row r="266" spans="1:120">
      <c r="B266" s="131" t="s">
        <v>262</v>
      </c>
    </row>
    <row r="267" spans="1:120">
      <c r="B267" s="133" t="s">
        <v>263</v>
      </c>
    </row>
    <row r="268" spans="1:120">
      <c r="A268" s="132" t="s">
        <v>263</v>
      </c>
      <c r="B268" s="132" t="s">
        <v>263</v>
      </c>
      <c r="C268" s="132" t="s">
        <v>263</v>
      </c>
      <c r="D268" s="132" t="s">
        <v>263</v>
      </c>
      <c r="BP268" s="197"/>
      <c r="BQ268" s="197"/>
      <c r="BR268" s="197"/>
      <c r="BS268" s="197"/>
      <c r="BT268" s="197"/>
      <c r="BU268" s="197"/>
      <c r="BV268" s="197"/>
      <c r="BW268" s="197"/>
      <c r="BX268" s="197"/>
      <c r="BY268" s="197"/>
      <c r="BZ268" s="197"/>
      <c r="CA268" s="197"/>
      <c r="CB268" s="197"/>
      <c r="CC268" s="197"/>
      <c r="CD268" s="197"/>
      <c r="CE268" s="197"/>
      <c r="CF268" s="197"/>
      <c r="CG268" s="197"/>
      <c r="CH268" s="197"/>
      <c r="CI268" s="197"/>
      <c r="CJ268" s="197"/>
      <c r="CK268" s="197"/>
      <c r="CL268" s="197"/>
      <c r="CM268" s="197"/>
      <c r="CN268" s="197"/>
      <c r="CO268" s="197"/>
      <c r="CP268" s="197"/>
      <c r="CQ268" s="197"/>
      <c r="CR268" s="197"/>
      <c r="CS268" s="197"/>
      <c r="CT268" s="197"/>
      <c r="CU268" s="197"/>
      <c r="CV268" s="197"/>
      <c r="CW268" s="197"/>
      <c r="CX268" s="197"/>
      <c r="CY268" s="197"/>
      <c r="CZ268" s="197"/>
      <c r="DA268" s="197"/>
      <c r="DB268" s="197"/>
      <c r="DC268" s="197"/>
      <c r="DD268" s="197"/>
      <c r="DE268" s="197"/>
      <c r="DF268" s="197"/>
      <c r="DG268" s="197"/>
      <c r="DH268" s="197"/>
      <c r="DI268" s="197"/>
      <c r="DJ268" s="197"/>
      <c r="DK268" s="197"/>
      <c r="DL268" s="197"/>
      <c r="DM268" s="197"/>
      <c r="DN268" s="197"/>
      <c r="DO268" s="197"/>
      <c r="DP268" s="197"/>
    </row>
    <row r="269" spans="1:120" ht="15.75" customHeight="1">
      <c r="B269" s="198" t="s">
        <v>573</v>
      </c>
      <c r="C269" s="198"/>
      <c r="D269" s="198"/>
      <c r="E269" s="198"/>
    </row>
    <row r="270" spans="1:120" ht="15.75" customHeight="1">
      <c r="B270" s="198" t="s">
        <v>574</v>
      </c>
      <c r="C270" s="198"/>
      <c r="D270" s="198"/>
      <c r="E270" s="198"/>
    </row>
    <row r="271" spans="1:120">
      <c r="A271" s="131" t="s">
        <v>250</v>
      </c>
    </row>
    <row r="272" spans="1:120">
      <c r="B272" s="131" t="s">
        <v>414</v>
      </c>
    </row>
    <row r="273" spans="1:120">
      <c r="G273" s="138" t="s">
        <v>572</v>
      </c>
    </row>
    <row r="274" spans="1:120">
      <c r="B274" s="134" t="s">
        <v>252</v>
      </c>
      <c r="C274" s="134" t="s">
        <v>90</v>
      </c>
      <c r="D274" s="134" t="s">
        <v>406</v>
      </c>
      <c r="E274" s="134" t="s">
        <v>407</v>
      </c>
      <c r="F274" s="134" t="s">
        <v>406</v>
      </c>
      <c r="G274" s="134" t="s">
        <v>407</v>
      </c>
    </row>
    <row r="275" spans="1:120">
      <c r="B275" s="135" t="s">
        <v>286</v>
      </c>
      <c r="C275" s="135" t="s">
        <v>415</v>
      </c>
      <c r="D275" s="136">
        <v>0</v>
      </c>
      <c r="E275" s="136">
        <v>0</v>
      </c>
      <c r="F275" s="136">
        <v>0</v>
      </c>
      <c r="G275" s="136">
        <v>0</v>
      </c>
    </row>
    <row r="276" spans="1:120" ht="31.5">
      <c r="B276" s="135" t="s">
        <v>416</v>
      </c>
      <c r="C276" s="135" t="s">
        <v>417</v>
      </c>
      <c r="D276" s="136">
        <v>0</v>
      </c>
      <c r="E276" s="136">
        <v>0</v>
      </c>
      <c r="F276" s="136">
        <v>0</v>
      </c>
      <c r="G276" s="136">
        <v>0</v>
      </c>
    </row>
    <row r="277" spans="1:120" ht="31.5">
      <c r="B277" s="135" t="s">
        <v>418</v>
      </c>
      <c r="C277" s="135" t="s">
        <v>419</v>
      </c>
      <c r="D277" s="136">
        <v>0</v>
      </c>
      <c r="E277" s="136">
        <v>0</v>
      </c>
      <c r="F277" s="136">
        <v>0</v>
      </c>
      <c r="G277" s="136">
        <v>0</v>
      </c>
    </row>
    <row r="278" spans="1:120" ht="31.5">
      <c r="B278" s="135" t="s">
        <v>420</v>
      </c>
      <c r="C278" s="135" t="s">
        <v>421</v>
      </c>
      <c r="D278" s="136">
        <v>0</v>
      </c>
      <c r="E278" s="136">
        <v>0</v>
      </c>
      <c r="F278" s="136">
        <v>0</v>
      </c>
      <c r="G278" s="136">
        <v>0</v>
      </c>
    </row>
    <row r="279" spans="1:120" ht="31.5">
      <c r="B279" s="135" t="s">
        <v>267</v>
      </c>
      <c r="C279" s="135" t="s">
        <v>422</v>
      </c>
      <c r="D279" s="139">
        <v>898406.25</v>
      </c>
      <c r="E279" s="136">
        <v>0</v>
      </c>
      <c r="F279" s="139">
        <v>898406.25</v>
      </c>
      <c r="G279" s="136">
        <v>0</v>
      </c>
    </row>
    <row r="280" spans="1:120" ht="47.25">
      <c r="B280" s="135" t="s">
        <v>423</v>
      </c>
      <c r="C280" s="135" t="s">
        <v>424</v>
      </c>
      <c r="D280" s="136">
        <v>0</v>
      </c>
      <c r="E280" s="136">
        <v>0</v>
      </c>
      <c r="F280" s="136">
        <v>0</v>
      </c>
      <c r="G280" s="136">
        <v>0</v>
      </c>
    </row>
    <row r="281" spans="1:120">
      <c r="B281" s="135" t="s">
        <v>425</v>
      </c>
      <c r="C281" s="135" t="s">
        <v>293</v>
      </c>
      <c r="D281" s="136">
        <v>0</v>
      </c>
      <c r="E281" s="136">
        <v>0</v>
      </c>
      <c r="F281" s="136">
        <v>0</v>
      </c>
      <c r="G281" s="136">
        <v>0</v>
      </c>
    </row>
    <row r="282" spans="1:120">
      <c r="B282" s="131" t="s">
        <v>262</v>
      </c>
    </row>
    <row r="283" spans="1:120">
      <c r="B283" s="133" t="s">
        <v>263</v>
      </c>
    </row>
    <row r="284" spans="1:120">
      <c r="A284" s="132" t="s">
        <v>263</v>
      </c>
      <c r="B284" s="132" t="s">
        <v>263</v>
      </c>
      <c r="C284" s="132" t="s">
        <v>263</v>
      </c>
      <c r="D284" s="132" t="s">
        <v>263</v>
      </c>
      <c r="BP284" s="197"/>
      <c r="BQ284" s="197"/>
      <c r="BR284" s="197"/>
      <c r="BS284" s="197"/>
      <c r="BT284" s="197"/>
      <c r="BU284" s="197"/>
      <c r="BV284" s="197"/>
      <c r="BW284" s="197"/>
      <c r="BX284" s="197"/>
      <c r="BY284" s="197"/>
      <c r="BZ284" s="197"/>
      <c r="CA284" s="197"/>
      <c r="CB284" s="197"/>
      <c r="CC284" s="197"/>
      <c r="CD284" s="197"/>
      <c r="CE284" s="197"/>
      <c r="CF284" s="197"/>
      <c r="CG284" s="197"/>
      <c r="CH284" s="197"/>
      <c r="CI284" s="197"/>
      <c r="CJ284" s="197"/>
      <c r="CK284" s="197"/>
      <c r="CL284" s="197"/>
      <c r="CM284" s="197"/>
      <c r="CN284" s="197"/>
      <c r="CO284" s="197"/>
      <c r="CP284" s="197"/>
      <c r="CQ284" s="197"/>
      <c r="CR284" s="197"/>
      <c r="CS284" s="197"/>
      <c r="CT284" s="197"/>
      <c r="CU284" s="197"/>
      <c r="CV284" s="197"/>
      <c r="CW284" s="197"/>
      <c r="CX284" s="197"/>
      <c r="CY284" s="197"/>
      <c r="CZ284" s="197"/>
      <c r="DA284" s="197"/>
      <c r="DB284" s="197"/>
      <c r="DC284" s="197"/>
      <c r="DD284" s="197"/>
      <c r="DE284" s="197"/>
      <c r="DF284" s="197"/>
      <c r="DG284" s="197"/>
      <c r="DH284" s="197"/>
      <c r="DI284" s="197"/>
      <c r="DJ284" s="197"/>
      <c r="DK284" s="197"/>
      <c r="DL284" s="197"/>
      <c r="DM284" s="197"/>
      <c r="DN284" s="197"/>
      <c r="DO284" s="197"/>
      <c r="DP284" s="197"/>
    </row>
    <row r="285" spans="1:120" ht="15.75" customHeight="1">
      <c r="B285" s="198" t="s">
        <v>573</v>
      </c>
      <c r="C285" s="198"/>
      <c r="D285" s="198"/>
      <c r="E285" s="198"/>
    </row>
    <row r="286" spans="1:120" ht="15.75" customHeight="1">
      <c r="B286" s="198" t="s">
        <v>574</v>
      </c>
      <c r="C286" s="198"/>
      <c r="D286" s="198"/>
      <c r="E286" s="198"/>
    </row>
    <row r="287" spans="1:120">
      <c r="A287" s="131" t="s">
        <v>250</v>
      </c>
    </row>
    <row r="288" spans="1:120">
      <c r="B288" s="131" t="s">
        <v>426</v>
      </c>
    </row>
    <row r="289" spans="1:120">
      <c r="H289" s="138" t="s">
        <v>572</v>
      </c>
    </row>
    <row r="290" spans="1:120" ht="31.5">
      <c r="B290" s="134" t="s">
        <v>252</v>
      </c>
      <c r="C290" s="134" t="s">
        <v>90</v>
      </c>
      <c r="D290" s="134" t="s">
        <v>427</v>
      </c>
      <c r="E290" s="134" t="s">
        <v>428</v>
      </c>
      <c r="F290" s="134" t="s">
        <v>427</v>
      </c>
      <c r="G290" s="134" t="s">
        <v>428</v>
      </c>
      <c r="H290" s="134" t="s">
        <v>429</v>
      </c>
    </row>
    <row r="291" spans="1:120">
      <c r="B291" s="135" t="s">
        <v>286</v>
      </c>
      <c r="C291" s="135" t="s">
        <v>253</v>
      </c>
      <c r="D291" s="136">
        <v>0</v>
      </c>
      <c r="E291" s="136">
        <v>20000</v>
      </c>
      <c r="F291" s="136">
        <v>0</v>
      </c>
      <c r="G291" s="136">
        <v>0</v>
      </c>
      <c r="H291" s="136">
        <f>SUM(E291:G291)</f>
        <v>20000</v>
      </c>
    </row>
    <row r="292" spans="1:120">
      <c r="B292" s="135" t="s">
        <v>257</v>
      </c>
      <c r="C292" s="135" t="s">
        <v>268</v>
      </c>
      <c r="D292" s="136">
        <v>0</v>
      </c>
      <c r="E292" s="136">
        <v>0</v>
      </c>
      <c r="F292" s="136">
        <v>0</v>
      </c>
      <c r="G292" s="136">
        <v>0</v>
      </c>
      <c r="H292" s="136">
        <f t="shared" ref="H292:H294" si="12">SUM(E292:G292)</f>
        <v>0</v>
      </c>
    </row>
    <row r="293" spans="1:120">
      <c r="B293" s="135" t="s">
        <v>395</v>
      </c>
      <c r="C293" s="135" t="s">
        <v>269</v>
      </c>
      <c r="D293" s="136">
        <v>0</v>
      </c>
      <c r="E293" s="136">
        <v>0</v>
      </c>
      <c r="F293" s="136">
        <v>0</v>
      </c>
      <c r="G293" s="136">
        <v>0</v>
      </c>
      <c r="H293" s="136">
        <f t="shared" si="12"/>
        <v>0</v>
      </c>
    </row>
    <row r="294" spans="1:120">
      <c r="B294" s="135" t="s">
        <v>400</v>
      </c>
      <c r="C294" s="135" t="s">
        <v>254</v>
      </c>
      <c r="D294" s="136">
        <v>0</v>
      </c>
      <c r="E294" s="136">
        <f>SUM(E291:E293)</f>
        <v>20000</v>
      </c>
      <c r="F294" s="136">
        <v>0</v>
      </c>
      <c r="G294" s="136">
        <v>0</v>
      </c>
      <c r="H294" s="136">
        <f t="shared" si="12"/>
        <v>20000</v>
      </c>
    </row>
    <row r="295" spans="1:120">
      <c r="A295" s="132" t="s">
        <v>263</v>
      </c>
      <c r="B295" s="132" t="s">
        <v>263</v>
      </c>
      <c r="C295" s="132" t="s">
        <v>263</v>
      </c>
      <c r="D295" s="132" t="s">
        <v>263</v>
      </c>
      <c r="BP295" s="197"/>
      <c r="BQ295" s="197"/>
      <c r="BR295" s="197"/>
      <c r="BS295" s="197"/>
      <c r="BT295" s="197"/>
      <c r="BU295" s="197"/>
      <c r="BV295" s="197"/>
      <c r="BW295" s="197"/>
      <c r="BX295" s="197"/>
      <c r="BY295" s="197"/>
      <c r="BZ295" s="197"/>
      <c r="CA295" s="197"/>
      <c r="CB295" s="197"/>
      <c r="CC295" s="197"/>
      <c r="CD295" s="197"/>
      <c r="CE295" s="197"/>
      <c r="CF295" s="197"/>
      <c r="CG295" s="197"/>
      <c r="CH295" s="197"/>
      <c r="CI295" s="197"/>
      <c r="CJ295" s="197"/>
      <c r="CK295" s="197"/>
      <c r="CL295" s="197"/>
      <c r="CM295" s="197"/>
      <c r="CN295" s="197"/>
      <c r="CO295" s="197"/>
      <c r="CP295" s="197"/>
      <c r="CQ295" s="197"/>
      <c r="CR295" s="197"/>
      <c r="CS295" s="197"/>
      <c r="CT295" s="197"/>
      <c r="CU295" s="197"/>
      <c r="CV295" s="197"/>
      <c r="CW295" s="197"/>
      <c r="CX295" s="197"/>
      <c r="CY295" s="197"/>
      <c r="CZ295" s="197"/>
      <c r="DA295" s="197"/>
      <c r="DB295" s="197"/>
      <c r="DC295" s="197"/>
      <c r="DD295" s="197"/>
      <c r="DE295" s="197"/>
      <c r="DF295" s="197"/>
      <c r="DG295" s="197"/>
      <c r="DH295" s="197"/>
      <c r="DI295" s="197"/>
      <c r="DJ295" s="197"/>
      <c r="DK295" s="197"/>
      <c r="DL295" s="197"/>
      <c r="DM295" s="197"/>
      <c r="DN295" s="197"/>
      <c r="DO295" s="197"/>
      <c r="DP295" s="197"/>
    </row>
    <row r="296" spans="1:120" ht="15.75" customHeight="1">
      <c r="B296" s="198" t="s">
        <v>573</v>
      </c>
      <c r="C296" s="198"/>
      <c r="D296" s="198"/>
      <c r="E296" s="198"/>
    </row>
    <row r="297" spans="1:120" ht="15.75" customHeight="1">
      <c r="B297" s="198" t="s">
        <v>574</v>
      </c>
      <c r="C297" s="198"/>
      <c r="D297" s="198"/>
      <c r="E297" s="198"/>
    </row>
    <row r="298" spans="1:120">
      <c r="A298" s="131" t="s">
        <v>250</v>
      </c>
    </row>
    <row r="299" spans="1:120">
      <c r="B299" s="131" t="s">
        <v>430</v>
      </c>
    </row>
    <row r="300" spans="1:120">
      <c r="F300" s="138" t="s">
        <v>572</v>
      </c>
    </row>
    <row r="301" spans="1:120" ht="78.75">
      <c r="B301" s="134" t="s">
        <v>252</v>
      </c>
      <c r="C301" s="134" t="s">
        <v>90</v>
      </c>
      <c r="D301" s="134" t="s">
        <v>431</v>
      </c>
      <c r="E301" s="134" t="s">
        <v>432</v>
      </c>
      <c r="F301" s="134" t="s">
        <v>120</v>
      </c>
    </row>
    <row r="302" spans="1:120">
      <c r="B302" s="135" t="s">
        <v>255</v>
      </c>
      <c r="C302" s="135" t="s">
        <v>253</v>
      </c>
      <c r="D302" s="136">
        <v>0</v>
      </c>
      <c r="E302" s="136">
        <v>0</v>
      </c>
      <c r="F302" s="136">
        <v>0</v>
      </c>
    </row>
    <row r="303" spans="1:120">
      <c r="B303" s="135" t="s">
        <v>257</v>
      </c>
      <c r="C303" s="135" t="s">
        <v>295</v>
      </c>
      <c r="D303" s="136">
        <v>0</v>
      </c>
      <c r="E303" s="136">
        <v>0</v>
      </c>
      <c r="F303" s="136">
        <v>0</v>
      </c>
    </row>
    <row r="304" spans="1:120" ht="31.5">
      <c r="B304" s="135" t="s">
        <v>423</v>
      </c>
      <c r="C304" s="135" t="s">
        <v>433</v>
      </c>
      <c r="D304" s="136">
        <v>0</v>
      </c>
      <c r="E304" s="136">
        <v>0</v>
      </c>
      <c r="F304" s="136">
        <v>0</v>
      </c>
    </row>
    <row r="305" spans="1:120" ht="47.25">
      <c r="B305" s="135" t="s">
        <v>425</v>
      </c>
      <c r="C305" s="135" t="s">
        <v>434</v>
      </c>
      <c r="D305" s="136">
        <v>0</v>
      </c>
      <c r="E305" s="136">
        <v>0</v>
      </c>
      <c r="F305" s="136">
        <v>0</v>
      </c>
    </row>
    <row r="306" spans="1:120">
      <c r="B306" s="135" t="s">
        <v>259</v>
      </c>
      <c r="C306" s="135" t="s">
        <v>296</v>
      </c>
      <c r="D306" s="136">
        <v>0</v>
      </c>
      <c r="E306" s="136">
        <v>0</v>
      </c>
      <c r="F306" s="136">
        <v>0</v>
      </c>
    </row>
    <row r="307" spans="1:120" ht="31.5">
      <c r="B307" s="135" t="s">
        <v>270</v>
      </c>
      <c r="C307" s="135" t="s">
        <v>433</v>
      </c>
      <c r="D307" s="136">
        <v>0</v>
      </c>
      <c r="E307" s="136">
        <v>0</v>
      </c>
      <c r="F307" s="136">
        <v>0</v>
      </c>
    </row>
    <row r="308" spans="1:120" ht="31.5">
      <c r="B308" s="135" t="s">
        <v>272</v>
      </c>
      <c r="C308" s="135" t="s">
        <v>202</v>
      </c>
      <c r="D308" s="136">
        <v>0</v>
      </c>
      <c r="E308" s="136">
        <v>0</v>
      </c>
      <c r="F308" s="136">
        <v>0</v>
      </c>
    </row>
    <row r="309" spans="1:120" ht="31.5">
      <c r="B309" s="135" t="s">
        <v>435</v>
      </c>
      <c r="C309" s="135" t="s">
        <v>436</v>
      </c>
      <c r="D309" s="136">
        <v>0</v>
      </c>
      <c r="E309" s="136">
        <v>0</v>
      </c>
      <c r="F309" s="136">
        <v>0</v>
      </c>
    </row>
    <row r="310" spans="1:120">
      <c r="B310" s="135" t="s">
        <v>261</v>
      </c>
      <c r="C310" s="135" t="s">
        <v>254</v>
      </c>
      <c r="D310" s="136">
        <v>0</v>
      </c>
      <c r="E310" s="136">
        <v>0</v>
      </c>
      <c r="F310" s="136">
        <v>0</v>
      </c>
    </row>
    <row r="311" spans="1:120">
      <c r="A311" s="132" t="s">
        <v>263</v>
      </c>
      <c r="B311" s="132" t="s">
        <v>263</v>
      </c>
      <c r="C311" s="132" t="s">
        <v>263</v>
      </c>
      <c r="D311" s="132" t="s">
        <v>263</v>
      </c>
      <c r="BP311" s="197"/>
      <c r="BQ311" s="197"/>
      <c r="BR311" s="197"/>
      <c r="BS311" s="197"/>
      <c r="BT311" s="197"/>
      <c r="BU311" s="197"/>
      <c r="BV311" s="197"/>
      <c r="BW311" s="197"/>
      <c r="BX311" s="197"/>
      <c r="BY311" s="197"/>
      <c r="BZ311" s="197"/>
      <c r="CA311" s="197"/>
      <c r="CB311" s="197"/>
      <c r="CC311" s="197"/>
      <c r="CD311" s="197"/>
      <c r="CE311" s="197"/>
      <c r="CF311" s="197"/>
      <c r="CG311" s="197"/>
      <c r="CH311" s="197"/>
      <c r="CI311" s="197"/>
      <c r="CJ311" s="197"/>
      <c r="CK311" s="197"/>
      <c r="CL311" s="197"/>
      <c r="CM311" s="197"/>
      <c r="CN311" s="197"/>
      <c r="CO311" s="197"/>
      <c r="CP311" s="197"/>
      <c r="CQ311" s="197"/>
      <c r="CR311" s="197"/>
      <c r="CS311" s="197"/>
      <c r="CT311" s="197"/>
      <c r="CU311" s="197"/>
      <c r="CV311" s="197"/>
      <c r="CW311" s="197"/>
      <c r="CX311" s="197"/>
      <c r="CY311" s="197"/>
      <c r="CZ311" s="197"/>
      <c r="DA311" s="197"/>
      <c r="DB311" s="197"/>
      <c r="DC311" s="197"/>
      <c r="DD311" s="197"/>
      <c r="DE311" s="197"/>
      <c r="DF311" s="197"/>
      <c r="DG311" s="197"/>
      <c r="DH311" s="197"/>
      <c r="DI311" s="197"/>
      <c r="DJ311" s="197"/>
      <c r="DK311" s="197"/>
      <c r="DL311" s="197"/>
      <c r="DM311" s="197"/>
      <c r="DN311" s="197"/>
      <c r="DO311" s="197"/>
      <c r="DP311" s="197"/>
    </row>
    <row r="312" spans="1:120" ht="15.75" customHeight="1">
      <c r="B312" s="198" t="s">
        <v>573</v>
      </c>
      <c r="C312" s="198"/>
      <c r="D312" s="198"/>
      <c r="E312" s="198"/>
    </row>
    <row r="313" spans="1:120" ht="15.75" customHeight="1">
      <c r="B313" s="198" t="s">
        <v>574</v>
      </c>
      <c r="C313" s="198"/>
      <c r="D313" s="198"/>
      <c r="E313" s="198"/>
    </row>
    <row r="314" spans="1:120">
      <c r="A314" s="131" t="s">
        <v>250</v>
      </c>
    </row>
    <row r="315" spans="1:120">
      <c r="B315" s="131" t="s">
        <v>437</v>
      </c>
    </row>
    <row r="316" spans="1:120">
      <c r="G316" s="138" t="s">
        <v>572</v>
      </c>
    </row>
    <row r="317" spans="1:120" ht="31.5">
      <c r="B317" s="134" t="s">
        <v>252</v>
      </c>
      <c r="C317" s="134" t="s">
        <v>90</v>
      </c>
      <c r="D317" s="134" t="s">
        <v>254</v>
      </c>
      <c r="E317" s="134" t="s">
        <v>268</v>
      </c>
      <c r="F317" s="134" t="s">
        <v>269</v>
      </c>
      <c r="G317" s="134" t="s">
        <v>254</v>
      </c>
    </row>
    <row r="318" spans="1:120" ht="31.5">
      <c r="B318" s="135" t="s">
        <v>255</v>
      </c>
      <c r="C318" s="135" t="s">
        <v>438</v>
      </c>
      <c r="D318" s="136">
        <v>0</v>
      </c>
      <c r="E318" s="136">
        <v>0</v>
      </c>
      <c r="F318" s="136">
        <v>0</v>
      </c>
      <c r="G318" s="136">
        <v>0</v>
      </c>
    </row>
    <row r="319" spans="1:120" ht="47.25">
      <c r="B319" s="135" t="s">
        <v>257</v>
      </c>
      <c r="C319" s="135" t="s">
        <v>439</v>
      </c>
      <c r="D319" s="136">
        <v>0</v>
      </c>
      <c r="E319" s="136">
        <v>0</v>
      </c>
      <c r="F319" s="136">
        <v>0</v>
      </c>
      <c r="G319" s="136">
        <v>0</v>
      </c>
    </row>
    <row r="320" spans="1:120">
      <c r="B320" s="135" t="s">
        <v>257</v>
      </c>
      <c r="C320" s="135" t="s">
        <v>293</v>
      </c>
      <c r="D320" s="136">
        <v>0</v>
      </c>
      <c r="E320" s="136">
        <v>0</v>
      </c>
      <c r="F320" s="136">
        <v>0</v>
      </c>
      <c r="G320" s="136">
        <v>0</v>
      </c>
    </row>
    <row r="321" spans="1:120">
      <c r="B321" s="135" t="s">
        <v>257</v>
      </c>
      <c r="C321" s="137" t="s">
        <v>120</v>
      </c>
      <c r="D321" s="136">
        <v>0</v>
      </c>
      <c r="E321" s="136">
        <v>0</v>
      </c>
      <c r="F321" s="136">
        <v>0</v>
      </c>
      <c r="G321" s="136">
        <v>0</v>
      </c>
    </row>
    <row r="322" spans="1:120">
      <c r="A322" s="132" t="s">
        <v>263</v>
      </c>
      <c r="B322" s="132" t="s">
        <v>263</v>
      </c>
      <c r="C322" s="132" t="s">
        <v>263</v>
      </c>
      <c r="D322" s="132" t="s">
        <v>263</v>
      </c>
      <c r="BP322" s="197"/>
      <c r="BQ322" s="197"/>
      <c r="BR322" s="197"/>
      <c r="BS322" s="197"/>
      <c r="BT322" s="197"/>
      <c r="BU322" s="197"/>
      <c r="BV322" s="197"/>
      <c r="BW322" s="197"/>
      <c r="BX322" s="197"/>
      <c r="BY322" s="197"/>
      <c r="BZ322" s="197"/>
      <c r="CA322" s="197"/>
      <c r="CB322" s="197"/>
      <c r="CC322" s="197"/>
      <c r="CD322" s="197"/>
      <c r="CE322" s="197"/>
      <c r="CF322" s="197"/>
      <c r="CG322" s="197"/>
      <c r="CH322" s="197"/>
      <c r="CI322" s="197"/>
      <c r="CJ322" s="197"/>
      <c r="CK322" s="197"/>
      <c r="CL322" s="197"/>
      <c r="CM322" s="197"/>
      <c r="CN322" s="197"/>
      <c r="CO322" s="197"/>
      <c r="CP322" s="197"/>
      <c r="CQ322" s="197"/>
      <c r="CR322" s="197"/>
      <c r="CS322" s="197"/>
      <c r="CT322" s="197"/>
      <c r="CU322" s="197"/>
      <c r="CV322" s="197"/>
      <c r="CW322" s="197"/>
      <c r="CX322" s="197"/>
      <c r="CY322" s="197"/>
      <c r="CZ322" s="197"/>
      <c r="DA322" s="197"/>
      <c r="DB322" s="197"/>
      <c r="DC322" s="197"/>
      <c r="DD322" s="197"/>
      <c r="DE322" s="197"/>
      <c r="DF322" s="197"/>
      <c r="DG322" s="197"/>
      <c r="DH322" s="197"/>
      <c r="DI322" s="197"/>
      <c r="DJ322" s="197"/>
      <c r="DK322" s="197"/>
      <c r="DL322" s="197"/>
      <c r="DM322" s="197"/>
      <c r="DN322" s="197"/>
      <c r="DO322" s="197"/>
      <c r="DP322" s="197"/>
    </row>
    <row r="323" spans="1:120" ht="15.75" customHeight="1">
      <c r="B323" s="198" t="s">
        <v>573</v>
      </c>
      <c r="C323" s="198"/>
      <c r="D323" s="198"/>
      <c r="E323" s="198"/>
    </row>
    <row r="324" spans="1:120" ht="15.75" customHeight="1">
      <c r="B324" s="198" t="s">
        <v>574</v>
      </c>
      <c r="C324" s="198"/>
      <c r="D324" s="198"/>
      <c r="E324" s="198"/>
    </row>
    <row r="325" spans="1:120">
      <c r="A325" s="131" t="s">
        <v>250</v>
      </c>
    </row>
    <row r="326" spans="1:120">
      <c r="B326" s="131" t="s">
        <v>440</v>
      </c>
    </row>
    <row r="327" spans="1:120">
      <c r="E327" s="138" t="s">
        <v>572</v>
      </c>
    </row>
    <row r="328" spans="1:120" ht="31.5">
      <c r="B328" s="134" t="s">
        <v>252</v>
      </c>
      <c r="C328" s="134" t="s">
        <v>90</v>
      </c>
      <c r="D328" s="134" t="s">
        <v>254</v>
      </c>
      <c r="E328" s="134" t="s">
        <v>254</v>
      </c>
    </row>
    <row r="329" spans="1:120">
      <c r="B329" s="135" t="s">
        <v>286</v>
      </c>
      <c r="C329" s="135" t="s">
        <v>441</v>
      </c>
      <c r="D329" s="136">
        <v>0</v>
      </c>
      <c r="E329" s="136">
        <v>0</v>
      </c>
    </row>
    <row r="330" spans="1:120" ht="31.5">
      <c r="B330" s="135" t="s">
        <v>416</v>
      </c>
      <c r="C330" s="135" t="s">
        <v>442</v>
      </c>
      <c r="D330" s="136">
        <v>0</v>
      </c>
      <c r="E330" s="136">
        <v>0</v>
      </c>
    </row>
    <row r="331" spans="1:120">
      <c r="B331" s="135" t="s">
        <v>418</v>
      </c>
      <c r="C331" s="135"/>
      <c r="D331" s="136">
        <v>0</v>
      </c>
      <c r="E331" s="136">
        <v>0</v>
      </c>
    </row>
    <row r="332" spans="1:120" ht="31.5">
      <c r="B332" s="135" t="s">
        <v>423</v>
      </c>
      <c r="C332" s="135" t="s">
        <v>443</v>
      </c>
      <c r="D332" s="136">
        <v>0</v>
      </c>
      <c r="E332" s="136">
        <v>0</v>
      </c>
    </row>
    <row r="333" spans="1:120">
      <c r="B333" s="135" t="s">
        <v>425</v>
      </c>
      <c r="C333" s="135"/>
      <c r="D333" s="136">
        <v>0</v>
      </c>
      <c r="E333" s="136">
        <v>0</v>
      </c>
    </row>
    <row r="334" spans="1:120">
      <c r="B334" s="135" t="s">
        <v>259</v>
      </c>
      <c r="C334" s="135" t="s">
        <v>444</v>
      </c>
      <c r="D334" s="136">
        <v>0</v>
      </c>
      <c r="E334" s="136">
        <v>0</v>
      </c>
    </row>
    <row r="335" spans="1:120" ht="47.25">
      <c r="B335" s="135" t="s">
        <v>400</v>
      </c>
      <c r="C335" s="137" t="s">
        <v>445</v>
      </c>
      <c r="D335" s="136">
        <v>0</v>
      </c>
      <c r="E335" s="136">
        <v>0</v>
      </c>
    </row>
    <row r="336" spans="1:120">
      <c r="B336" s="135" t="s">
        <v>298</v>
      </c>
      <c r="C336" s="137" t="s">
        <v>446</v>
      </c>
      <c r="D336" s="136">
        <v>0</v>
      </c>
      <c r="E336" s="136">
        <v>0</v>
      </c>
    </row>
    <row r="337" spans="1:120" ht="31.5">
      <c r="B337" s="135" t="s">
        <v>263</v>
      </c>
      <c r="C337" s="137" t="s">
        <v>447</v>
      </c>
      <c r="D337" s="136">
        <v>0</v>
      </c>
      <c r="E337" s="136">
        <v>0</v>
      </c>
    </row>
    <row r="338" spans="1:120" ht="31.5">
      <c r="B338" s="135" t="s">
        <v>448</v>
      </c>
      <c r="C338" s="135" t="s">
        <v>449</v>
      </c>
      <c r="D338" s="136">
        <v>0</v>
      </c>
      <c r="E338" s="136">
        <v>0</v>
      </c>
    </row>
    <row r="339" spans="1:120">
      <c r="B339" s="135" t="s">
        <v>450</v>
      </c>
      <c r="C339" s="135"/>
      <c r="D339" s="136">
        <v>0</v>
      </c>
      <c r="E339" s="136">
        <v>0</v>
      </c>
    </row>
    <row r="340" spans="1:120" ht="31.5">
      <c r="B340" s="135" t="s">
        <v>451</v>
      </c>
      <c r="C340" s="135" t="s">
        <v>452</v>
      </c>
      <c r="D340" s="136">
        <v>0</v>
      </c>
      <c r="E340" s="136">
        <v>0</v>
      </c>
    </row>
    <row r="341" spans="1:120">
      <c r="B341" s="135" t="s">
        <v>453</v>
      </c>
      <c r="C341" s="135"/>
      <c r="D341" s="136">
        <v>0</v>
      </c>
      <c r="E341" s="136">
        <v>0</v>
      </c>
    </row>
    <row r="342" spans="1:120" ht="31.5">
      <c r="B342" s="135" t="s">
        <v>454</v>
      </c>
      <c r="C342" s="137" t="s">
        <v>455</v>
      </c>
      <c r="D342" s="136">
        <v>0</v>
      </c>
      <c r="E342" s="136">
        <v>0</v>
      </c>
    </row>
    <row r="343" spans="1:120">
      <c r="A343" s="132" t="s">
        <v>263</v>
      </c>
      <c r="B343" s="132" t="s">
        <v>263</v>
      </c>
      <c r="C343" s="132" t="s">
        <v>263</v>
      </c>
      <c r="D343" s="132" t="s">
        <v>263</v>
      </c>
      <c r="BP343" s="197"/>
      <c r="BQ343" s="197"/>
      <c r="BR343" s="197"/>
      <c r="BS343" s="197"/>
      <c r="BT343" s="197"/>
      <c r="BU343" s="197"/>
      <c r="BV343" s="197"/>
      <c r="BW343" s="197"/>
      <c r="BX343" s="197"/>
      <c r="BY343" s="197"/>
      <c r="BZ343" s="197"/>
      <c r="CA343" s="197"/>
      <c r="CB343" s="197"/>
      <c r="CC343" s="197"/>
      <c r="CD343" s="197"/>
      <c r="CE343" s="197"/>
      <c r="CF343" s="197"/>
      <c r="CG343" s="197"/>
      <c r="CH343" s="197"/>
      <c r="CI343" s="197"/>
      <c r="CJ343" s="197"/>
      <c r="CK343" s="197"/>
      <c r="CL343" s="197"/>
      <c r="CM343" s="197"/>
      <c r="CN343" s="197"/>
      <c r="CO343" s="197"/>
      <c r="CP343" s="197"/>
      <c r="CQ343" s="197"/>
      <c r="CR343" s="197"/>
      <c r="CS343" s="197"/>
      <c r="CT343" s="197"/>
      <c r="CU343" s="197"/>
      <c r="CV343" s="197"/>
      <c r="CW343" s="197"/>
      <c r="CX343" s="197"/>
      <c r="CY343" s="197"/>
      <c r="CZ343" s="197"/>
      <c r="DA343" s="197"/>
      <c r="DB343" s="197"/>
      <c r="DC343" s="197"/>
      <c r="DD343" s="197"/>
      <c r="DE343" s="197"/>
      <c r="DF343" s="197"/>
      <c r="DG343" s="197"/>
      <c r="DH343" s="197"/>
      <c r="DI343" s="197"/>
      <c r="DJ343" s="197"/>
      <c r="DK343" s="197"/>
      <c r="DL343" s="197"/>
      <c r="DM343" s="197"/>
      <c r="DN343" s="197"/>
      <c r="DO343" s="197"/>
      <c r="DP343" s="197"/>
    </row>
    <row r="344" spans="1:120" ht="15.75" customHeight="1">
      <c r="B344" s="198" t="s">
        <v>573</v>
      </c>
      <c r="C344" s="198"/>
      <c r="D344" s="198"/>
      <c r="E344" s="198"/>
    </row>
    <row r="345" spans="1:120" ht="15.75" customHeight="1">
      <c r="B345" s="198" t="s">
        <v>574</v>
      </c>
      <c r="C345" s="198"/>
      <c r="D345" s="198"/>
      <c r="E345" s="198"/>
    </row>
    <row r="346" spans="1:120">
      <c r="A346" s="131" t="s">
        <v>250</v>
      </c>
    </row>
    <row r="347" spans="1:120">
      <c r="B347" s="131" t="s">
        <v>456</v>
      </c>
    </row>
    <row r="348" spans="1:120">
      <c r="E348" s="138" t="s">
        <v>572</v>
      </c>
    </row>
    <row r="349" spans="1:120" ht="31.5">
      <c r="B349" s="134" t="s">
        <v>252</v>
      </c>
      <c r="C349" s="134" t="s">
        <v>90</v>
      </c>
      <c r="D349" s="134" t="s">
        <v>254</v>
      </c>
      <c r="E349" s="134" t="s">
        <v>254</v>
      </c>
    </row>
    <row r="350" spans="1:120">
      <c r="B350" s="135" t="s">
        <v>255</v>
      </c>
      <c r="C350" s="135"/>
      <c r="D350" s="136">
        <v>0</v>
      </c>
      <c r="E350" s="136">
        <v>0</v>
      </c>
    </row>
    <row r="351" spans="1:120">
      <c r="B351" s="135" t="s">
        <v>261</v>
      </c>
      <c r="C351" s="137" t="s">
        <v>120</v>
      </c>
      <c r="D351" s="136">
        <v>0</v>
      </c>
      <c r="E351" s="136">
        <v>0</v>
      </c>
    </row>
    <row r="352" spans="1:120">
      <c r="A352" s="132" t="s">
        <v>263</v>
      </c>
      <c r="B352" s="132" t="s">
        <v>263</v>
      </c>
      <c r="C352" s="132" t="s">
        <v>263</v>
      </c>
      <c r="D352" s="132" t="s">
        <v>263</v>
      </c>
      <c r="BP352" s="197"/>
      <c r="BQ352" s="197"/>
      <c r="BR352" s="197"/>
      <c r="BS352" s="197"/>
      <c r="BT352" s="197"/>
      <c r="BU352" s="197"/>
      <c r="BV352" s="197"/>
      <c r="BW352" s="197"/>
      <c r="BX352" s="197"/>
      <c r="BY352" s="197"/>
      <c r="BZ352" s="197"/>
      <c r="CA352" s="197"/>
      <c r="CB352" s="197"/>
      <c r="CC352" s="197"/>
      <c r="CD352" s="197"/>
      <c r="CE352" s="197"/>
      <c r="CF352" s="197"/>
      <c r="CG352" s="197"/>
      <c r="CH352" s="197"/>
      <c r="CI352" s="197"/>
      <c r="CJ352" s="197"/>
      <c r="CK352" s="197"/>
      <c r="CL352" s="197"/>
      <c r="CM352" s="197"/>
      <c r="CN352" s="197"/>
      <c r="CO352" s="197"/>
      <c r="CP352" s="197"/>
      <c r="CQ352" s="197"/>
      <c r="CR352" s="197"/>
      <c r="CS352" s="197"/>
      <c r="CT352" s="197"/>
      <c r="CU352" s="197"/>
      <c r="CV352" s="197"/>
      <c r="CW352" s="197"/>
      <c r="CX352" s="197"/>
      <c r="CY352" s="197"/>
      <c r="CZ352" s="197"/>
      <c r="DA352" s="197"/>
      <c r="DB352" s="197"/>
      <c r="DC352" s="197"/>
      <c r="DD352" s="197"/>
      <c r="DE352" s="197"/>
      <c r="DF352" s="197"/>
      <c r="DG352" s="197"/>
      <c r="DH352" s="197"/>
      <c r="DI352" s="197"/>
      <c r="DJ352" s="197"/>
      <c r="DK352" s="197"/>
      <c r="DL352" s="197"/>
      <c r="DM352" s="197"/>
      <c r="DN352" s="197"/>
      <c r="DO352" s="197"/>
      <c r="DP352" s="197"/>
    </row>
    <row r="353" spans="1:120" ht="15.75" customHeight="1">
      <c r="B353" s="198" t="s">
        <v>573</v>
      </c>
      <c r="C353" s="198"/>
      <c r="D353" s="198"/>
      <c r="E353" s="198"/>
    </row>
    <row r="354" spans="1:120" ht="15.75" customHeight="1">
      <c r="B354" s="198" t="s">
        <v>574</v>
      </c>
      <c r="C354" s="198"/>
      <c r="D354" s="198"/>
      <c r="E354" s="198"/>
    </row>
    <row r="355" spans="1:120">
      <c r="A355" s="131" t="s">
        <v>250</v>
      </c>
    </row>
    <row r="356" spans="1:120">
      <c r="B356" s="131" t="s">
        <v>457</v>
      </c>
    </row>
    <row r="357" spans="1:120">
      <c r="E357" s="138" t="s">
        <v>572</v>
      </c>
    </row>
    <row r="358" spans="1:120" ht="31.5">
      <c r="B358" s="134" t="s">
        <v>252</v>
      </c>
      <c r="C358" s="134" t="s">
        <v>90</v>
      </c>
      <c r="D358" s="134" t="s">
        <v>253</v>
      </c>
      <c r="E358" s="134" t="s">
        <v>254</v>
      </c>
    </row>
    <row r="359" spans="1:120" ht="31.5">
      <c r="B359" s="135" t="s">
        <v>286</v>
      </c>
      <c r="C359" s="135" t="s">
        <v>458</v>
      </c>
      <c r="D359" s="136">
        <v>0</v>
      </c>
      <c r="E359" s="136">
        <v>0</v>
      </c>
    </row>
    <row r="360" spans="1:120">
      <c r="B360" s="135" t="s">
        <v>267</v>
      </c>
      <c r="C360" s="135" t="s">
        <v>459</v>
      </c>
      <c r="D360" s="136">
        <v>0</v>
      </c>
      <c r="E360" s="136">
        <v>0</v>
      </c>
    </row>
    <row r="361" spans="1:120" ht="47.25">
      <c r="B361" s="135" t="s">
        <v>395</v>
      </c>
      <c r="C361" s="135" t="s">
        <v>460</v>
      </c>
      <c r="D361" s="136">
        <v>0</v>
      </c>
      <c r="E361" s="136">
        <v>0</v>
      </c>
    </row>
    <row r="362" spans="1:120" ht="31.5">
      <c r="B362" s="135" t="s">
        <v>400</v>
      </c>
      <c r="C362" s="135" t="s">
        <v>461</v>
      </c>
      <c r="D362" s="136">
        <v>0</v>
      </c>
      <c r="E362" s="136">
        <v>0</v>
      </c>
    </row>
    <row r="363" spans="1:120">
      <c r="B363" s="135" t="s">
        <v>402</v>
      </c>
      <c r="C363" s="137" t="s">
        <v>120</v>
      </c>
      <c r="D363" s="136">
        <v>0</v>
      </c>
      <c r="E363" s="136">
        <v>0</v>
      </c>
    </row>
    <row r="364" spans="1:120">
      <c r="A364" s="132" t="s">
        <v>263</v>
      </c>
      <c r="B364" s="132" t="s">
        <v>263</v>
      </c>
      <c r="C364" s="132" t="s">
        <v>263</v>
      </c>
      <c r="D364" s="132" t="s">
        <v>263</v>
      </c>
      <c r="BP364" s="197"/>
      <c r="BQ364" s="197"/>
      <c r="BR364" s="197"/>
      <c r="BS364" s="197"/>
      <c r="BT364" s="197"/>
      <c r="BU364" s="197"/>
      <c r="BV364" s="197"/>
      <c r="BW364" s="197"/>
      <c r="BX364" s="197"/>
      <c r="BY364" s="197"/>
      <c r="BZ364" s="197"/>
      <c r="CA364" s="197"/>
      <c r="CB364" s="197"/>
      <c r="CC364" s="197"/>
      <c r="CD364" s="197"/>
      <c r="CE364" s="197"/>
      <c r="CF364" s="197"/>
      <c r="CG364" s="197"/>
      <c r="CH364" s="197"/>
      <c r="CI364" s="197"/>
      <c r="CJ364" s="197"/>
      <c r="CK364" s="197"/>
      <c r="CL364" s="197"/>
      <c r="CM364" s="197"/>
      <c r="CN364" s="197"/>
      <c r="CO364" s="197"/>
      <c r="CP364" s="197"/>
      <c r="CQ364" s="197"/>
      <c r="CR364" s="197"/>
      <c r="CS364" s="197"/>
      <c r="CT364" s="197"/>
      <c r="CU364" s="197"/>
      <c r="CV364" s="197"/>
      <c r="CW364" s="197"/>
      <c r="CX364" s="197"/>
      <c r="CY364" s="197"/>
      <c r="CZ364" s="197"/>
      <c r="DA364" s="197"/>
      <c r="DB364" s="197"/>
      <c r="DC364" s="197"/>
      <c r="DD364" s="197"/>
      <c r="DE364" s="197"/>
      <c r="DF364" s="197"/>
      <c r="DG364" s="197"/>
      <c r="DH364" s="197"/>
      <c r="DI364" s="197"/>
      <c r="DJ364" s="197"/>
      <c r="DK364" s="197"/>
      <c r="DL364" s="197"/>
      <c r="DM364" s="197"/>
      <c r="DN364" s="197"/>
      <c r="DO364" s="197"/>
      <c r="DP364" s="197"/>
    </row>
    <row r="365" spans="1:120" ht="15.75" customHeight="1">
      <c r="B365" s="198" t="s">
        <v>573</v>
      </c>
      <c r="C365" s="198"/>
      <c r="D365" s="198"/>
      <c r="E365" s="198"/>
    </row>
    <row r="366" spans="1:120" ht="15.75" customHeight="1">
      <c r="B366" s="198" t="s">
        <v>574</v>
      </c>
      <c r="C366" s="198"/>
      <c r="D366" s="198"/>
      <c r="E366" s="198"/>
    </row>
    <row r="367" spans="1:120">
      <c r="A367" s="131" t="s">
        <v>250</v>
      </c>
    </row>
    <row r="368" spans="1:120">
      <c r="B368" s="131" t="s">
        <v>462</v>
      </c>
    </row>
    <row r="369" spans="1:120">
      <c r="E369" s="138" t="s">
        <v>572</v>
      </c>
    </row>
    <row r="370" spans="1:120" ht="31.5">
      <c r="B370" s="134" t="s">
        <v>252</v>
      </c>
      <c r="C370" s="134" t="s">
        <v>90</v>
      </c>
      <c r="D370" s="134" t="s">
        <v>253</v>
      </c>
      <c r="E370" s="134" t="s">
        <v>254</v>
      </c>
    </row>
    <row r="371" spans="1:120" ht="31.5">
      <c r="B371" s="135" t="s">
        <v>286</v>
      </c>
      <c r="C371" s="135" t="s">
        <v>463</v>
      </c>
      <c r="D371" s="136">
        <v>0</v>
      </c>
      <c r="E371" s="136">
        <v>0</v>
      </c>
    </row>
    <row r="372" spans="1:120" ht="47.25">
      <c r="B372" s="135" t="s">
        <v>267</v>
      </c>
      <c r="C372" s="135" t="s">
        <v>464</v>
      </c>
      <c r="D372" s="136">
        <v>0</v>
      </c>
      <c r="E372" s="136">
        <v>0</v>
      </c>
    </row>
    <row r="373" spans="1:120" ht="31.5">
      <c r="B373" s="135" t="s">
        <v>395</v>
      </c>
      <c r="C373" s="135" t="s">
        <v>465</v>
      </c>
      <c r="D373" s="136">
        <v>0</v>
      </c>
      <c r="E373" s="136">
        <v>0</v>
      </c>
    </row>
    <row r="374" spans="1:120" ht="31.5">
      <c r="B374" s="135" t="s">
        <v>400</v>
      </c>
      <c r="C374" s="135" t="s">
        <v>466</v>
      </c>
      <c r="D374" s="136">
        <v>0</v>
      </c>
      <c r="E374" s="136">
        <v>0</v>
      </c>
    </row>
    <row r="375" spans="1:120" ht="47.25">
      <c r="B375" s="135" t="s">
        <v>402</v>
      </c>
      <c r="C375" s="135" t="s">
        <v>467</v>
      </c>
      <c r="D375" s="136">
        <v>0</v>
      </c>
      <c r="E375" s="136">
        <v>0</v>
      </c>
    </row>
    <row r="376" spans="1:120">
      <c r="B376" s="135" t="s">
        <v>404</v>
      </c>
      <c r="C376" s="137" t="s">
        <v>120</v>
      </c>
      <c r="D376" s="136">
        <v>0</v>
      </c>
      <c r="E376" s="136">
        <v>0</v>
      </c>
    </row>
    <row r="377" spans="1:120">
      <c r="A377" s="132" t="s">
        <v>263</v>
      </c>
      <c r="B377" s="132" t="s">
        <v>263</v>
      </c>
      <c r="C377" s="132" t="s">
        <v>263</v>
      </c>
      <c r="D377" s="132" t="s">
        <v>263</v>
      </c>
      <c r="BP377" s="197"/>
      <c r="BQ377" s="197"/>
      <c r="BR377" s="197"/>
      <c r="BS377" s="197"/>
      <c r="BT377" s="197"/>
      <c r="BU377" s="197"/>
      <c r="BV377" s="197"/>
      <c r="BW377" s="197"/>
      <c r="BX377" s="197"/>
      <c r="BY377" s="197"/>
      <c r="BZ377" s="197"/>
      <c r="CA377" s="197"/>
      <c r="CB377" s="197"/>
      <c r="CC377" s="197"/>
      <c r="CD377" s="197"/>
      <c r="CE377" s="197"/>
      <c r="CF377" s="197"/>
      <c r="CG377" s="197"/>
      <c r="CH377" s="197"/>
      <c r="CI377" s="197"/>
      <c r="CJ377" s="197"/>
      <c r="CK377" s="197"/>
      <c r="CL377" s="197"/>
      <c r="CM377" s="197"/>
      <c r="CN377" s="197"/>
      <c r="CO377" s="197"/>
      <c r="CP377" s="197"/>
      <c r="CQ377" s="197"/>
      <c r="CR377" s="197"/>
      <c r="CS377" s="197"/>
      <c r="CT377" s="197"/>
      <c r="CU377" s="197"/>
      <c r="CV377" s="197"/>
      <c r="CW377" s="197"/>
      <c r="CX377" s="197"/>
      <c r="CY377" s="197"/>
      <c r="CZ377" s="197"/>
      <c r="DA377" s="197"/>
      <c r="DB377" s="197"/>
      <c r="DC377" s="197"/>
      <c r="DD377" s="197"/>
      <c r="DE377" s="197"/>
      <c r="DF377" s="197"/>
      <c r="DG377" s="197"/>
      <c r="DH377" s="197"/>
      <c r="DI377" s="197"/>
      <c r="DJ377" s="197"/>
      <c r="DK377" s="197"/>
      <c r="DL377" s="197"/>
      <c r="DM377" s="197"/>
      <c r="DN377" s="197"/>
      <c r="DO377" s="197"/>
      <c r="DP377" s="197"/>
    </row>
    <row r="378" spans="1:120" ht="15.75" customHeight="1">
      <c r="B378" s="198" t="s">
        <v>573</v>
      </c>
      <c r="C378" s="198"/>
      <c r="D378" s="198"/>
      <c r="E378" s="198"/>
    </row>
    <row r="379" spans="1:120" ht="15.75" customHeight="1">
      <c r="B379" s="198" t="s">
        <v>574</v>
      </c>
      <c r="C379" s="198"/>
      <c r="D379" s="198"/>
      <c r="E379" s="198"/>
    </row>
    <row r="380" spans="1:120">
      <c r="A380" s="131" t="s">
        <v>250</v>
      </c>
    </row>
    <row r="381" spans="1:120">
      <c r="B381" s="131" t="s">
        <v>468</v>
      </c>
    </row>
    <row r="382" spans="1:120">
      <c r="E382" s="138" t="s">
        <v>572</v>
      </c>
    </row>
    <row r="383" spans="1:120">
      <c r="B383" s="134" t="s">
        <v>252</v>
      </c>
      <c r="C383" s="134" t="s">
        <v>90</v>
      </c>
      <c r="D383" s="134" t="s">
        <v>469</v>
      </c>
      <c r="E383" s="134" t="s">
        <v>469</v>
      </c>
    </row>
    <row r="384" spans="1:120" ht="31.5">
      <c r="B384" s="135" t="s">
        <v>286</v>
      </c>
      <c r="C384" s="135" t="s">
        <v>470</v>
      </c>
      <c r="D384" s="136">
        <v>0</v>
      </c>
      <c r="E384" s="136">
        <v>0</v>
      </c>
    </row>
    <row r="385" spans="2:5" ht="31.5">
      <c r="B385" s="135" t="s">
        <v>267</v>
      </c>
      <c r="C385" s="135" t="s">
        <v>471</v>
      </c>
      <c r="D385" s="136">
        <v>0</v>
      </c>
      <c r="E385" s="136">
        <v>0</v>
      </c>
    </row>
    <row r="386" spans="2:5" ht="31.5">
      <c r="B386" s="135" t="s">
        <v>395</v>
      </c>
      <c r="C386" s="135" t="s">
        <v>472</v>
      </c>
      <c r="D386" s="136">
        <v>0</v>
      </c>
      <c r="E386" s="136">
        <v>0</v>
      </c>
    </row>
    <row r="387" spans="2:5">
      <c r="B387" s="135" t="s">
        <v>400</v>
      </c>
      <c r="C387" s="135" t="s">
        <v>473</v>
      </c>
      <c r="D387" s="136">
        <v>0</v>
      </c>
      <c r="E387" s="136">
        <v>0</v>
      </c>
    </row>
    <row r="388" spans="2:5">
      <c r="B388" s="135" t="s">
        <v>402</v>
      </c>
      <c r="C388" s="135" t="s">
        <v>474</v>
      </c>
      <c r="D388" s="136">
        <v>0</v>
      </c>
      <c r="E388" s="136">
        <v>0</v>
      </c>
    </row>
    <row r="389" spans="2:5">
      <c r="B389" s="135" t="s">
        <v>404</v>
      </c>
      <c r="C389" s="135" t="s">
        <v>475</v>
      </c>
      <c r="D389" s="136">
        <v>0</v>
      </c>
      <c r="E389" s="136">
        <v>0</v>
      </c>
    </row>
    <row r="390" spans="2:5" ht="31.5">
      <c r="B390" s="135" t="s">
        <v>476</v>
      </c>
      <c r="C390" s="135" t="s">
        <v>477</v>
      </c>
      <c r="D390" s="136">
        <v>0</v>
      </c>
      <c r="E390" s="136">
        <v>0</v>
      </c>
    </row>
    <row r="391" spans="2:5">
      <c r="B391" s="135" t="s">
        <v>454</v>
      </c>
      <c r="C391" s="135" t="s">
        <v>478</v>
      </c>
      <c r="D391" s="136">
        <v>0</v>
      </c>
      <c r="E391" s="136">
        <v>0</v>
      </c>
    </row>
    <row r="392" spans="2:5" ht="31.5">
      <c r="B392" s="135" t="s">
        <v>479</v>
      </c>
      <c r="C392" s="135" t="s">
        <v>480</v>
      </c>
      <c r="D392" s="136">
        <v>0</v>
      </c>
      <c r="E392" s="136">
        <v>0</v>
      </c>
    </row>
    <row r="393" spans="2:5">
      <c r="B393" s="135" t="s">
        <v>481</v>
      </c>
      <c r="C393" s="135" t="s">
        <v>482</v>
      </c>
      <c r="D393" s="136">
        <v>0</v>
      </c>
      <c r="E393" s="136">
        <v>0</v>
      </c>
    </row>
    <row r="394" spans="2:5">
      <c r="B394" s="135" t="s">
        <v>483</v>
      </c>
      <c r="C394" s="135" t="s">
        <v>484</v>
      </c>
      <c r="D394" s="136">
        <v>0</v>
      </c>
      <c r="E394" s="136">
        <v>0</v>
      </c>
    </row>
    <row r="395" spans="2:5">
      <c r="B395" s="135" t="s">
        <v>485</v>
      </c>
      <c r="C395" s="135" t="s">
        <v>486</v>
      </c>
      <c r="D395" s="136">
        <v>0</v>
      </c>
      <c r="E395" s="136">
        <v>0</v>
      </c>
    </row>
    <row r="396" spans="2:5">
      <c r="B396" s="135" t="s">
        <v>487</v>
      </c>
      <c r="C396" s="135" t="s">
        <v>488</v>
      </c>
      <c r="D396" s="136">
        <v>0</v>
      </c>
      <c r="E396" s="136">
        <v>0</v>
      </c>
    </row>
    <row r="397" spans="2:5">
      <c r="B397" s="135" t="s">
        <v>489</v>
      </c>
      <c r="C397" s="135" t="s">
        <v>490</v>
      </c>
      <c r="D397" s="136">
        <v>0</v>
      </c>
      <c r="E397" s="136">
        <v>0</v>
      </c>
    </row>
    <row r="398" spans="2:5">
      <c r="B398" s="135" t="s">
        <v>491</v>
      </c>
      <c r="C398" s="135" t="s">
        <v>492</v>
      </c>
      <c r="D398" s="136">
        <v>0</v>
      </c>
      <c r="E398" s="136">
        <v>0</v>
      </c>
    </row>
    <row r="399" spans="2:5" ht="31.5">
      <c r="B399" s="135" t="s">
        <v>493</v>
      </c>
      <c r="C399" s="135" t="s">
        <v>494</v>
      </c>
      <c r="D399" s="136">
        <v>0</v>
      </c>
      <c r="E399" s="136">
        <v>0</v>
      </c>
    </row>
    <row r="400" spans="2:5">
      <c r="B400" s="135" t="s">
        <v>495</v>
      </c>
      <c r="C400" s="135" t="s">
        <v>496</v>
      </c>
      <c r="D400" s="136">
        <v>0</v>
      </c>
      <c r="E400" s="136">
        <v>0</v>
      </c>
    </row>
    <row r="401" spans="1:120">
      <c r="B401" s="135" t="s">
        <v>497</v>
      </c>
      <c r="C401" s="135" t="s">
        <v>498</v>
      </c>
      <c r="D401" s="136">
        <v>0</v>
      </c>
      <c r="E401" s="136">
        <v>0</v>
      </c>
    </row>
    <row r="402" spans="1:120">
      <c r="B402" s="135" t="s">
        <v>499</v>
      </c>
      <c r="C402" s="135" t="s">
        <v>500</v>
      </c>
      <c r="D402" s="136">
        <v>0</v>
      </c>
      <c r="E402" s="136">
        <v>0</v>
      </c>
    </row>
    <row r="403" spans="1:120">
      <c r="B403" s="135" t="s">
        <v>501</v>
      </c>
      <c r="C403" s="135" t="s">
        <v>502</v>
      </c>
      <c r="D403" s="136">
        <v>0</v>
      </c>
      <c r="E403" s="136">
        <v>0</v>
      </c>
    </row>
    <row r="404" spans="1:120">
      <c r="B404" s="135" t="s">
        <v>503</v>
      </c>
      <c r="C404" s="135" t="s">
        <v>504</v>
      </c>
      <c r="D404" s="136">
        <v>0</v>
      </c>
      <c r="E404" s="136">
        <v>0</v>
      </c>
    </row>
    <row r="405" spans="1:120">
      <c r="B405" s="135" t="s">
        <v>263</v>
      </c>
      <c r="C405" s="137" t="s">
        <v>120</v>
      </c>
      <c r="D405" s="136">
        <v>0</v>
      </c>
      <c r="E405" s="136">
        <f>SUM(E384:E404)</f>
        <v>0</v>
      </c>
    </row>
    <row r="406" spans="1:120">
      <c r="A406" s="132" t="s">
        <v>263</v>
      </c>
      <c r="B406" s="132" t="s">
        <v>263</v>
      </c>
      <c r="C406" s="132" t="s">
        <v>263</v>
      </c>
      <c r="D406" s="132" t="s">
        <v>263</v>
      </c>
      <c r="BP406" s="197"/>
      <c r="BQ406" s="197"/>
      <c r="BR406" s="197"/>
      <c r="BS406" s="197"/>
      <c r="BT406" s="197"/>
      <c r="BU406" s="197"/>
      <c r="BV406" s="197"/>
      <c r="BW406" s="197"/>
      <c r="BX406" s="197"/>
      <c r="BY406" s="197"/>
      <c r="BZ406" s="197"/>
      <c r="CA406" s="197"/>
      <c r="CB406" s="197"/>
      <c r="CC406" s="197"/>
      <c r="CD406" s="197"/>
      <c r="CE406" s="197"/>
      <c r="CF406" s="197"/>
      <c r="CG406" s="197"/>
      <c r="CH406" s="197"/>
      <c r="CI406" s="197"/>
      <c r="CJ406" s="197"/>
      <c r="CK406" s="197"/>
      <c r="CL406" s="197"/>
      <c r="CM406" s="197"/>
      <c r="CN406" s="197"/>
      <c r="CO406" s="197"/>
      <c r="CP406" s="197"/>
      <c r="CQ406" s="197"/>
      <c r="CR406" s="197"/>
      <c r="CS406" s="197"/>
      <c r="CT406" s="197"/>
      <c r="CU406" s="197"/>
      <c r="CV406" s="197"/>
      <c r="CW406" s="197"/>
      <c r="CX406" s="197"/>
      <c r="CY406" s="197"/>
      <c r="CZ406" s="197"/>
      <c r="DA406" s="197"/>
      <c r="DB406" s="197"/>
      <c r="DC406" s="197"/>
      <c r="DD406" s="197"/>
      <c r="DE406" s="197"/>
      <c r="DF406" s="197"/>
      <c r="DG406" s="197"/>
      <c r="DH406" s="197"/>
      <c r="DI406" s="197"/>
      <c r="DJ406" s="197"/>
      <c r="DK406" s="197"/>
      <c r="DL406" s="197"/>
      <c r="DM406" s="197"/>
      <c r="DN406" s="197"/>
      <c r="DO406" s="197"/>
      <c r="DP406" s="197"/>
    </row>
    <row r="407" spans="1:120" ht="15.75" customHeight="1">
      <c r="B407" s="198" t="s">
        <v>573</v>
      </c>
      <c r="C407" s="198"/>
      <c r="D407" s="198"/>
      <c r="E407" s="198"/>
    </row>
    <row r="408" spans="1:120" ht="15.75" customHeight="1">
      <c r="B408" s="198" t="s">
        <v>574</v>
      </c>
      <c r="C408" s="198"/>
      <c r="D408" s="198"/>
      <c r="E408" s="198"/>
    </row>
    <row r="409" spans="1:120">
      <c r="A409" s="131" t="s">
        <v>250</v>
      </c>
    </row>
    <row r="410" spans="1:120">
      <c r="B410" s="131" t="s">
        <v>505</v>
      </c>
    </row>
    <row r="411" spans="1:120">
      <c r="E411" s="138" t="s">
        <v>572</v>
      </c>
    </row>
    <row r="412" spans="1:120" ht="31.5">
      <c r="B412" s="134" t="s">
        <v>252</v>
      </c>
      <c r="C412" s="134" t="s">
        <v>90</v>
      </c>
      <c r="D412" s="134" t="s">
        <v>506</v>
      </c>
      <c r="E412" s="134" t="s">
        <v>506</v>
      </c>
    </row>
    <row r="413" spans="1:120" ht="19.5" customHeight="1">
      <c r="B413" s="135" t="s">
        <v>255</v>
      </c>
      <c r="C413" s="135" t="s">
        <v>507</v>
      </c>
      <c r="D413" s="136">
        <v>0</v>
      </c>
      <c r="E413" s="136">
        <v>0</v>
      </c>
    </row>
    <row r="414" spans="1:120">
      <c r="B414" s="135" t="s">
        <v>257</v>
      </c>
      <c r="C414" s="135" t="s">
        <v>508</v>
      </c>
      <c r="D414" s="136">
        <v>0</v>
      </c>
      <c r="E414" s="136">
        <v>0</v>
      </c>
    </row>
    <row r="415" spans="1:120">
      <c r="B415" s="135" t="s">
        <v>259</v>
      </c>
      <c r="C415" s="135" t="s">
        <v>509</v>
      </c>
      <c r="D415" s="136">
        <v>0</v>
      </c>
      <c r="E415" s="136">
        <v>0</v>
      </c>
    </row>
    <row r="416" spans="1:120">
      <c r="B416" s="135" t="s">
        <v>261</v>
      </c>
      <c r="C416" s="135"/>
      <c r="D416" s="136">
        <v>0</v>
      </c>
      <c r="E416" s="136">
        <v>0</v>
      </c>
    </row>
    <row r="417" spans="1:120">
      <c r="B417" s="135" t="s">
        <v>298</v>
      </c>
      <c r="C417" s="137" t="s">
        <v>120</v>
      </c>
      <c r="D417" s="136">
        <v>0</v>
      </c>
      <c r="E417" s="136">
        <v>0</v>
      </c>
    </row>
    <row r="418" spans="1:120">
      <c r="A418" s="132" t="s">
        <v>263</v>
      </c>
      <c r="B418" s="132" t="s">
        <v>263</v>
      </c>
      <c r="C418" s="132" t="s">
        <v>263</v>
      </c>
      <c r="D418" s="132" t="s">
        <v>263</v>
      </c>
      <c r="BP418" s="197"/>
      <c r="BQ418" s="197"/>
      <c r="BR418" s="197"/>
      <c r="BS418" s="197"/>
      <c r="BT418" s="197"/>
      <c r="BU418" s="197"/>
      <c r="BV418" s="197"/>
      <c r="BW418" s="197"/>
      <c r="BX418" s="197"/>
      <c r="BY418" s="197"/>
      <c r="BZ418" s="197"/>
      <c r="CA418" s="197"/>
      <c r="CB418" s="197"/>
      <c r="CC418" s="197"/>
      <c r="CD418" s="197"/>
      <c r="CE418" s="197"/>
      <c r="CF418" s="197"/>
      <c r="CG418" s="197"/>
      <c r="CH418" s="197"/>
      <c r="CI418" s="197"/>
      <c r="CJ418" s="197"/>
      <c r="CK418" s="197"/>
      <c r="CL418" s="197"/>
      <c r="CM418" s="197"/>
      <c r="CN418" s="197"/>
      <c r="CO418" s="197"/>
      <c r="CP418" s="197"/>
      <c r="CQ418" s="197"/>
      <c r="CR418" s="197"/>
      <c r="CS418" s="197"/>
      <c r="CT418" s="197"/>
      <c r="CU418" s="197"/>
      <c r="CV418" s="197"/>
      <c r="CW418" s="197"/>
      <c r="CX418" s="197"/>
      <c r="CY418" s="197"/>
      <c r="CZ418" s="197"/>
      <c r="DA418" s="197"/>
      <c r="DB418" s="197"/>
      <c r="DC418" s="197"/>
      <c r="DD418" s="197"/>
      <c r="DE418" s="197"/>
      <c r="DF418" s="197"/>
      <c r="DG418" s="197"/>
      <c r="DH418" s="197"/>
      <c r="DI418" s="197"/>
      <c r="DJ418" s="197"/>
      <c r="DK418" s="197"/>
      <c r="DL418" s="197"/>
      <c r="DM418" s="197"/>
      <c r="DN418" s="197"/>
      <c r="DO418" s="197"/>
      <c r="DP418" s="197"/>
    </row>
    <row r="419" spans="1:120" ht="15.75" customHeight="1">
      <c r="B419" s="198" t="s">
        <v>573</v>
      </c>
      <c r="C419" s="198"/>
      <c r="D419" s="198"/>
      <c r="E419" s="198"/>
    </row>
    <row r="420" spans="1:120" ht="15.75" customHeight="1">
      <c r="B420" s="198" t="s">
        <v>574</v>
      </c>
      <c r="C420" s="198"/>
      <c r="D420" s="198"/>
      <c r="E420" s="198"/>
    </row>
    <row r="421" spans="1:120">
      <c r="A421" s="131" t="s">
        <v>250</v>
      </c>
    </row>
    <row r="422" spans="1:120">
      <c r="B422" s="131" t="s">
        <v>510</v>
      </c>
    </row>
    <row r="423" spans="1:120">
      <c r="F423" s="138" t="s">
        <v>572</v>
      </c>
    </row>
    <row r="424" spans="1:120" ht="31.5">
      <c r="B424" s="134" t="s">
        <v>252</v>
      </c>
      <c r="C424" s="134" t="s">
        <v>90</v>
      </c>
      <c r="D424" s="134" t="s">
        <v>511</v>
      </c>
      <c r="E424" s="134" t="s">
        <v>506</v>
      </c>
      <c r="F424" s="134" t="s">
        <v>506</v>
      </c>
    </row>
    <row r="425" spans="1:120">
      <c r="B425" s="135" t="s">
        <v>286</v>
      </c>
      <c r="C425" s="135" t="s">
        <v>512</v>
      </c>
      <c r="D425" s="136">
        <v>0</v>
      </c>
      <c r="E425" s="136">
        <v>0</v>
      </c>
      <c r="F425" s="136">
        <v>0</v>
      </c>
    </row>
    <row r="426" spans="1:120">
      <c r="B426" s="135" t="s">
        <v>267</v>
      </c>
      <c r="C426" s="135" t="s">
        <v>513</v>
      </c>
      <c r="D426" s="136">
        <v>0</v>
      </c>
      <c r="E426" s="136">
        <v>0</v>
      </c>
      <c r="F426" s="136">
        <v>0</v>
      </c>
    </row>
    <row r="427" spans="1:120">
      <c r="B427" s="135" t="s">
        <v>395</v>
      </c>
      <c r="C427" s="135" t="s">
        <v>514</v>
      </c>
      <c r="D427" s="136">
        <v>0</v>
      </c>
      <c r="E427" s="136">
        <v>0</v>
      </c>
      <c r="F427" s="136">
        <v>0</v>
      </c>
    </row>
    <row r="428" spans="1:120">
      <c r="B428" s="135" t="s">
        <v>400</v>
      </c>
      <c r="C428" s="137" t="s">
        <v>120</v>
      </c>
      <c r="D428" s="136">
        <v>0</v>
      </c>
      <c r="E428" s="136">
        <v>0</v>
      </c>
      <c r="F428" s="136">
        <v>0</v>
      </c>
    </row>
    <row r="429" spans="1:120">
      <c r="A429" s="132" t="s">
        <v>263</v>
      </c>
      <c r="B429" s="132" t="s">
        <v>263</v>
      </c>
      <c r="C429" s="132" t="s">
        <v>263</v>
      </c>
      <c r="D429" s="132" t="s">
        <v>263</v>
      </c>
      <c r="BP429" s="197"/>
      <c r="BQ429" s="197"/>
      <c r="BR429" s="197"/>
      <c r="BS429" s="197"/>
      <c r="BT429" s="197"/>
      <c r="BU429" s="197"/>
      <c r="BV429" s="197"/>
      <c r="BW429" s="197"/>
      <c r="BX429" s="197"/>
      <c r="BY429" s="197"/>
      <c r="BZ429" s="197"/>
      <c r="CA429" s="197"/>
      <c r="CB429" s="197"/>
      <c r="CC429" s="197"/>
      <c r="CD429" s="197"/>
      <c r="CE429" s="197"/>
      <c r="CF429" s="197"/>
      <c r="CG429" s="197"/>
      <c r="CH429" s="197"/>
      <c r="CI429" s="197"/>
      <c r="CJ429" s="197"/>
      <c r="CK429" s="197"/>
      <c r="CL429" s="197"/>
      <c r="CM429" s="197"/>
      <c r="CN429" s="197"/>
      <c r="CO429" s="197"/>
      <c r="CP429" s="197"/>
      <c r="CQ429" s="197"/>
      <c r="CR429" s="197"/>
      <c r="CS429" s="197"/>
      <c r="CT429" s="197"/>
      <c r="CU429" s="197"/>
      <c r="CV429" s="197"/>
      <c r="CW429" s="197"/>
      <c r="CX429" s="197"/>
      <c r="CY429" s="197"/>
      <c r="CZ429" s="197"/>
      <c r="DA429" s="197"/>
      <c r="DB429" s="197"/>
      <c r="DC429" s="197"/>
      <c r="DD429" s="197"/>
      <c r="DE429" s="197"/>
      <c r="DF429" s="197"/>
      <c r="DG429" s="197"/>
      <c r="DH429" s="197"/>
      <c r="DI429" s="197"/>
      <c r="DJ429" s="197"/>
      <c r="DK429" s="197"/>
      <c r="DL429" s="197"/>
      <c r="DM429" s="197"/>
      <c r="DN429" s="197"/>
      <c r="DO429" s="197"/>
      <c r="DP429" s="197"/>
    </row>
    <row r="430" spans="1:120" ht="15.75" customHeight="1">
      <c r="B430" s="198" t="s">
        <v>573</v>
      </c>
      <c r="C430" s="198"/>
      <c r="D430" s="198"/>
      <c r="E430" s="198"/>
    </row>
    <row r="431" spans="1:120" ht="15.75" customHeight="1">
      <c r="B431" s="198" t="s">
        <v>574</v>
      </c>
      <c r="C431" s="198"/>
      <c r="D431" s="198"/>
      <c r="E431" s="198"/>
    </row>
    <row r="432" spans="1:120">
      <c r="A432" s="131" t="s">
        <v>250</v>
      </c>
    </row>
    <row r="433" spans="1:120">
      <c r="B433" s="131" t="s">
        <v>515</v>
      </c>
    </row>
    <row r="434" spans="1:120">
      <c r="E434" s="138" t="s">
        <v>572</v>
      </c>
    </row>
    <row r="435" spans="1:120" ht="31.5">
      <c r="B435" s="134" t="s">
        <v>252</v>
      </c>
      <c r="C435" s="134" t="s">
        <v>90</v>
      </c>
      <c r="D435" s="134" t="s">
        <v>253</v>
      </c>
      <c r="E435" s="134" t="s">
        <v>254</v>
      </c>
    </row>
    <row r="436" spans="1:120" ht="34.5" customHeight="1">
      <c r="B436" s="135" t="s">
        <v>255</v>
      </c>
      <c r="C436" s="135" t="s">
        <v>516</v>
      </c>
      <c r="D436" s="136">
        <v>0</v>
      </c>
      <c r="E436" s="136">
        <v>0</v>
      </c>
    </row>
    <row r="437" spans="1:120" ht="34.5" customHeight="1">
      <c r="B437" s="135" t="s">
        <v>257</v>
      </c>
      <c r="C437" s="135" t="s">
        <v>517</v>
      </c>
      <c r="D437" s="136">
        <v>0</v>
      </c>
      <c r="E437" s="136">
        <v>0</v>
      </c>
    </row>
    <row r="438" spans="1:120" ht="34.5" customHeight="1">
      <c r="B438" s="135" t="s">
        <v>259</v>
      </c>
      <c r="C438" s="137" t="s">
        <v>518</v>
      </c>
      <c r="D438" s="136">
        <v>0</v>
      </c>
      <c r="E438" s="136">
        <v>0</v>
      </c>
    </row>
    <row r="439" spans="1:120">
      <c r="B439" s="131" t="s">
        <v>262</v>
      </c>
    </row>
    <row r="440" spans="1:120">
      <c r="B440" s="133" t="s">
        <v>263</v>
      </c>
    </row>
    <row r="441" spans="1:120">
      <c r="A441" s="132" t="s">
        <v>263</v>
      </c>
      <c r="B441" s="132" t="s">
        <v>263</v>
      </c>
      <c r="C441" s="132" t="s">
        <v>263</v>
      </c>
      <c r="D441" s="132" t="s">
        <v>263</v>
      </c>
      <c r="BP441" s="197"/>
      <c r="BQ441" s="197"/>
      <c r="BR441" s="197"/>
      <c r="BS441" s="197"/>
      <c r="BT441" s="197"/>
      <c r="BU441" s="197"/>
      <c r="BV441" s="197"/>
      <c r="BW441" s="197"/>
      <c r="BX441" s="197"/>
      <c r="BY441" s="197"/>
      <c r="BZ441" s="197"/>
      <c r="CA441" s="197"/>
      <c r="CB441" s="197"/>
      <c r="CC441" s="197"/>
      <c r="CD441" s="197"/>
      <c r="CE441" s="197"/>
      <c r="CF441" s="197"/>
      <c r="CG441" s="197"/>
      <c r="CH441" s="197"/>
      <c r="CI441" s="197"/>
      <c r="CJ441" s="197"/>
      <c r="CK441" s="197"/>
      <c r="CL441" s="197"/>
      <c r="CM441" s="197"/>
      <c r="CN441" s="197"/>
      <c r="CO441" s="197"/>
      <c r="CP441" s="197"/>
      <c r="CQ441" s="197"/>
      <c r="CR441" s="197"/>
      <c r="CS441" s="197"/>
      <c r="CT441" s="197"/>
      <c r="CU441" s="197"/>
      <c r="CV441" s="197"/>
      <c r="CW441" s="197"/>
      <c r="CX441" s="197"/>
      <c r="CY441" s="197"/>
      <c r="CZ441" s="197"/>
      <c r="DA441" s="197"/>
      <c r="DB441" s="197"/>
      <c r="DC441" s="197"/>
      <c r="DD441" s="197"/>
      <c r="DE441" s="197"/>
      <c r="DF441" s="197"/>
      <c r="DG441" s="197"/>
      <c r="DH441" s="197"/>
      <c r="DI441" s="197"/>
      <c r="DJ441" s="197"/>
      <c r="DK441" s="197"/>
      <c r="DL441" s="197"/>
      <c r="DM441" s="197"/>
      <c r="DN441" s="197"/>
      <c r="DO441" s="197"/>
      <c r="DP441" s="197"/>
    </row>
    <row r="442" spans="1:120" ht="15.75" customHeight="1">
      <c r="B442" s="198" t="s">
        <v>573</v>
      </c>
      <c r="C442" s="198"/>
      <c r="D442" s="198"/>
      <c r="E442" s="198"/>
    </row>
    <row r="443" spans="1:120" ht="15.75" customHeight="1">
      <c r="B443" s="198" t="s">
        <v>574</v>
      </c>
      <c r="C443" s="198"/>
      <c r="D443" s="198"/>
      <c r="E443" s="198"/>
    </row>
    <row r="444" spans="1:120">
      <c r="A444" s="131" t="s">
        <v>250</v>
      </c>
    </row>
    <row r="445" spans="1:120">
      <c r="B445" s="131" t="s">
        <v>519</v>
      </c>
    </row>
    <row r="446" spans="1:120">
      <c r="G446" s="138" t="s">
        <v>572</v>
      </c>
    </row>
    <row r="447" spans="1:120" ht="78.75">
      <c r="B447" s="134" t="s">
        <v>252</v>
      </c>
      <c r="C447" s="134" t="s">
        <v>90</v>
      </c>
      <c r="D447" s="134" t="s">
        <v>520</v>
      </c>
      <c r="E447" s="134" t="s">
        <v>521</v>
      </c>
      <c r="F447" s="134" t="s">
        <v>522</v>
      </c>
      <c r="G447" s="134" t="s">
        <v>523</v>
      </c>
    </row>
    <row r="448" spans="1:120">
      <c r="B448" s="135" t="s">
        <v>286</v>
      </c>
      <c r="C448" s="135" t="s">
        <v>524</v>
      </c>
      <c r="D448" s="136" t="s">
        <v>263</v>
      </c>
      <c r="E448" s="136" t="s">
        <v>263</v>
      </c>
      <c r="F448" s="136" t="s">
        <v>263</v>
      </c>
      <c r="G448" s="136" t="s">
        <v>263</v>
      </c>
    </row>
    <row r="449" spans="1:120" ht="31.5">
      <c r="B449" s="135" t="s">
        <v>267</v>
      </c>
      <c r="C449" s="135" t="s">
        <v>525</v>
      </c>
      <c r="D449" s="136" t="s">
        <v>263</v>
      </c>
      <c r="E449" s="136" t="s">
        <v>263</v>
      </c>
      <c r="F449" s="136" t="s">
        <v>263</v>
      </c>
      <c r="G449" s="136" t="s">
        <v>263</v>
      </c>
    </row>
    <row r="450" spans="1:120">
      <c r="B450" s="135" t="s">
        <v>395</v>
      </c>
      <c r="C450" s="135" t="s">
        <v>526</v>
      </c>
      <c r="D450" s="136" t="s">
        <v>263</v>
      </c>
      <c r="E450" s="136" t="s">
        <v>263</v>
      </c>
      <c r="F450" s="136" t="s">
        <v>263</v>
      </c>
      <c r="G450" s="136" t="s">
        <v>263</v>
      </c>
    </row>
    <row r="451" spans="1:120">
      <c r="A451" s="132" t="s">
        <v>263</v>
      </c>
      <c r="B451" s="132" t="s">
        <v>263</v>
      </c>
      <c r="C451" s="132" t="s">
        <v>263</v>
      </c>
      <c r="D451" s="132" t="s">
        <v>263</v>
      </c>
      <c r="BP451" s="197"/>
      <c r="BQ451" s="197"/>
      <c r="BR451" s="197"/>
      <c r="BS451" s="197"/>
      <c r="BT451" s="197"/>
      <c r="BU451" s="197"/>
      <c r="BV451" s="197"/>
      <c r="BW451" s="197"/>
      <c r="BX451" s="197"/>
      <c r="BY451" s="197"/>
      <c r="BZ451" s="197"/>
      <c r="CA451" s="197"/>
      <c r="CB451" s="197"/>
      <c r="CC451" s="197"/>
      <c r="CD451" s="197"/>
      <c r="CE451" s="197"/>
      <c r="CF451" s="197"/>
      <c r="CG451" s="197"/>
      <c r="CH451" s="197"/>
      <c r="CI451" s="197"/>
      <c r="CJ451" s="197"/>
      <c r="CK451" s="197"/>
      <c r="CL451" s="197"/>
      <c r="CM451" s="197"/>
      <c r="CN451" s="197"/>
      <c r="CO451" s="197"/>
      <c r="CP451" s="197"/>
      <c r="CQ451" s="197"/>
      <c r="CR451" s="197"/>
      <c r="CS451" s="197"/>
      <c r="CT451" s="197"/>
      <c r="CU451" s="197"/>
      <c r="CV451" s="197"/>
      <c r="CW451" s="197"/>
      <c r="CX451" s="197"/>
      <c r="CY451" s="197"/>
      <c r="CZ451" s="197"/>
      <c r="DA451" s="197"/>
      <c r="DB451" s="197"/>
      <c r="DC451" s="197"/>
      <c r="DD451" s="197"/>
      <c r="DE451" s="197"/>
      <c r="DF451" s="197"/>
      <c r="DG451" s="197"/>
      <c r="DH451" s="197"/>
      <c r="DI451" s="197"/>
      <c r="DJ451" s="197"/>
      <c r="DK451" s="197"/>
      <c r="DL451" s="197"/>
      <c r="DM451" s="197"/>
      <c r="DN451" s="197"/>
      <c r="DO451" s="197"/>
      <c r="DP451" s="197"/>
    </row>
    <row r="452" spans="1:120" ht="15.75" customHeight="1">
      <c r="B452" s="198" t="s">
        <v>573</v>
      </c>
      <c r="C452" s="198"/>
      <c r="D452" s="198"/>
      <c r="E452" s="198"/>
    </row>
    <row r="453" spans="1:120" ht="15.75" customHeight="1">
      <c r="B453" s="198" t="s">
        <v>574</v>
      </c>
      <c r="C453" s="198"/>
      <c r="D453" s="198"/>
      <c r="E453" s="198"/>
    </row>
    <row r="454" spans="1:120">
      <c r="A454" s="131" t="s">
        <v>250</v>
      </c>
    </row>
    <row r="455" spans="1:120">
      <c r="B455" s="131" t="s">
        <v>527</v>
      </c>
    </row>
    <row r="456" spans="1:120">
      <c r="E456" s="138" t="s">
        <v>572</v>
      </c>
    </row>
    <row r="457" spans="1:120" ht="31.5">
      <c r="B457" s="134" t="s">
        <v>252</v>
      </c>
      <c r="C457" s="134" t="s">
        <v>90</v>
      </c>
      <c r="D457" s="134" t="s">
        <v>253</v>
      </c>
      <c r="E457" s="134" t="s">
        <v>254</v>
      </c>
    </row>
    <row r="458" spans="1:120">
      <c r="B458" s="135" t="s">
        <v>286</v>
      </c>
      <c r="C458" s="135" t="s">
        <v>528</v>
      </c>
      <c r="D458" s="136">
        <v>0</v>
      </c>
      <c r="E458" s="136">
        <v>0</v>
      </c>
    </row>
    <row r="459" spans="1:120">
      <c r="B459" s="135" t="s">
        <v>267</v>
      </c>
      <c r="C459" s="135" t="s">
        <v>529</v>
      </c>
      <c r="D459" s="136">
        <v>0</v>
      </c>
      <c r="E459" s="136">
        <v>0</v>
      </c>
    </row>
    <row r="460" spans="1:120" ht="31.5">
      <c r="B460" s="135" t="s">
        <v>395</v>
      </c>
      <c r="C460" s="135" t="s">
        <v>530</v>
      </c>
      <c r="D460" s="136">
        <v>0</v>
      </c>
      <c r="E460" s="136">
        <v>0</v>
      </c>
    </row>
    <row r="461" spans="1:120">
      <c r="B461" s="135" t="s">
        <v>400</v>
      </c>
      <c r="C461" s="135" t="s">
        <v>531</v>
      </c>
      <c r="D461" s="136">
        <v>0</v>
      </c>
      <c r="E461" s="136">
        <v>0</v>
      </c>
    </row>
    <row r="462" spans="1:120" ht="31.5">
      <c r="B462" s="135" t="s">
        <v>402</v>
      </c>
      <c r="C462" s="135" t="s">
        <v>532</v>
      </c>
      <c r="D462" s="136">
        <v>0</v>
      </c>
      <c r="E462" s="136">
        <v>0</v>
      </c>
    </row>
    <row r="463" spans="1:120">
      <c r="B463" s="135" t="s">
        <v>404</v>
      </c>
      <c r="C463" s="137" t="s">
        <v>120</v>
      </c>
      <c r="D463" s="136">
        <v>0</v>
      </c>
      <c r="E463" s="136">
        <v>0</v>
      </c>
    </row>
    <row r="464" spans="1:120">
      <c r="B464" s="131" t="s">
        <v>262</v>
      </c>
    </row>
    <row r="465" spans="1:120">
      <c r="B465" s="133" t="s">
        <v>263</v>
      </c>
    </row>
    <row r="466" spans="1:120">
      <c r="A466" s="132" t="s">
        <v>263</v>
      </c>
      <c r="B466" s="132" t="s">
        <v>263</v>
      </c>
      <c r="C466" s="132" t="s">
        <v>263</v>
      </c>
      <c r="D466" s="132" t="s">
        <v>263</v>
      </c>
      <c r="BP466" s="197"/>
      <c r="BQ466" s="197"/>
      <c r="BR466" s="197"/>
      <c r="BS466" s="197"/>
      <c r="BT466" s="197"/>
      <c r="BU466" s="197"/>
      <c r="BV466" s="197"/>
      <c r="BW466" s="197"/>
      <c r="BX466" s="197"/>
      <c r="BY466" s="197"/>
      <c r="BZ466" s="197"/>
      <c r="CA466" s="197"/>
      <c r="CB466" s="197"/>
      <c r="CC466" s="197"/>
      <c r="CD466" s="197"/>
      <c r="CE466" s="197"/>
      <c r="CF466" s="197"/>
      <c r="CG466" s="197"/>
      <c r="CH466" s="197"/>
      <c r="CI466" s="197"/>
      <c r="CJ466" s="197"/>
      <c r="CK466" s="197"/>
      <c r="CL466" s="197"/>
      <c r="CM466" s="197"/>
      <c r="CN466" s="197"/>
      <c r="CO466" s="197"/>
      <c r="CP466" s="197"/>
      <c r="CQ466" s="197"/>
      <c r="CR466" s="197"/>
      <c r="CS466" s="197"/>
      <c r="CT466" s="197"/>
      <c r="CU466" s="197"/>
      <c r="CV466" s="197"/>
      <c r="CW466" s="197"/>
      <c r="CX466" s="197"/>
      <c r="CY466" s="197"/>
      <c r="CZ466" s="197"/>
      <c r="DA466" s="197"/>
      <c r="DB466" s="197"/>
      <c r="DC466" s="197"/>
      <c r="DD466" s="197"/>
      <c r="DE466" s="197"/>
      <c r="DF466" s="197"/>
      <c r="DG466" s="197"/>
      <c r="DH466" s="197"/>
      <c r="DI466" s="197"/>
      <c r="DJ466" s="197"/>
      <c r="DK466" s="197"/>
      <c r="DL466" s="197"/>
      <c r="DM466" s="197"/>
      <c r="DN466" s="197"/>
      <c r="DO466" s="197"/>
      <c r="DP466" s="197"/>
    </row>
    <row r="467" spans="1:120" ht="15.75" customHeight="1">
      <c r="B467" s="198" t="s">
        <v>573</v>
      </c>
      <c r="C467" s="198"/>
      <c r="D467" s="198"/>
      <c r="E467" s="198"/>
    </row>
    <row r="468" spans="1:120" ht="15.75" customHeight="1">
      <c r="B468" s="198" t="s">
        <v>574</v>
      </c>
      <c r="C468" s="198"/>
      <c r="D468" s="198"/>
      <c r="E468" s="198"/>
    </row>
    <row r="469" spans="1:120">
      <c r="A469" s="131" t="s">
        <v>250</v>
      </c>
    </row>
    <row r="470" spans="1:120">
      <c r="B470" s="131" t="s">
        <v>533</v>
      </c>
    </row>
    <row r="471" spans="1:120">
      <c r="F471" s="138" t="s">
        <v>572</v>
      </c>
    </row>
    <row r="472" spans="1:120" ht="47.25">
      <c r="B472" s="134" t="s">
        <v>252</v>
      </c>
      <c r="C472" s="134" t="s">
        <v>90</v>
      </c>
      <c r="D472" s="134" t="s">
        <v>534</v>
      </c>
      <c r="E472" s="134" t="s">
        <v>535</v>
      </c>
      <c r="F472" s="134" t="s">
        <v>523</v>
      </c>
    </row>
    <row r="473" spans="1:120">
      <c r="B473" s="135" t="s">
        <v>255</v>
      </c>
      <c r="C473" s="135" t="s">
        <v>263</v>
      </c>
      <c r="D473" s="136" t="s">
        <v>263</v>
      </c>
      <c r="E473" s="136" t="s">
        <v>263</v>
      </c>
      <c r="F473" s="136" t="s">
        <v>263</v>
      </c>
    </row>
    <row r="474" spans="1:120">
      <c r="A474" s="132" t="s">
        <v>263</v>
      </c>
      <c r="B474" s="132" t="s">
        <v>263</v>
      </c>
      <c r="C474" s="132" t="s">
        <v>263</v>
      </c>
      <c r="D474" s="132" t="s">
        <v>263</v>
      </c>
      <c r="BP474" s="197"/>
      <c r="BQ474" s="197"/>
      <c r="BR474" s="197"/>
      <c r="BS474" s="197"/>
      <c r="BT474" s="197"/>
      <c r="BU474" s="197"/>
      <c r="BV474" s="197"/>
      <c r="BW474" s="197"/>
      <c r="BX474" s="197"/>
      <c r="BY474" s="197"/>
      <c r="BZ474" s="197"/>
      <c r="CA474" s="197"/>
      <c r="CB474" s="197"/>
      <c r="CC474" s="197"/>
      <c r="CD474" s="197"/>
      <c r="CE474" s="197"/>
      <c r="CF474" s="197"/>
      <c r="CG474" s="197"/>
      <c r="CH474" s="197"/>
      <c r="CI474" s="197"/>
      <c r="CJ474" s="197"/>
      <c r="CK474" s="197"/>
      <c r="CL474" s="197"/>
      <c r="CM474" s="197"/>
      <c r="CN474" s="197"/>
      <c r="CO474" s="197"/>
      <c r="CP474" s="197"/>
      <c r="CQ474" s="197"/>
      <c r="CR474" s="197"/>
      <c r="CS474" s="197"/>
      <c r="CT474" s="197"/>
      <c r="CU474" s="197"/>
      <c r="CV474" s="197"/>
      <c r="CW474" s="197"/>
      <c r="CX474" s="197"/>
      <c r="CY474" s="197"/>
      <c r="CZ474" s="197"/>
      <c r="DA474" s="197"/>
      <c r="DB474" s="197"/>
      <c r="DC474" s="197"/>
      <c r="DD474" s="197"/>
      <c r="DE474" s="197"/>
      <c r="DF474" s="197"/>
      <c r="DG474" s="197"/>
      <c r="DH474" s="197"/>
      <c r="DI474" s="197"/>
      <c r="DJ474" s="197"/>
      <c r="DK474" s="197"/>
      <c r="DL474" s="197"/>
      <c r="DM474" s="197"/>
      <c r="DN474" s="197"/>
      <c r="DO474" s="197"/>
      <c r="DP474" s="197"/>
    </row>
    <row r="475" spans="1:120" ht="15.75" customHeight="1">
      <c r="B475" s="198" t="s">
        <v>573</v>
      </c>
      <c r="C475" s="198"/>
      <c r="D475" s="198"/>
      <c r="E475" s="198"/>
    </row>
    <row r="476" spans="1:120" ht="15.75" customHeight="1">
      <c r="B476" s="198" t="s">
        <v>574</v>
      </c>
      <c r="C476" s="198"/>
      <c r="D476" s="198"/>
      <c r="E476" s="198"/>
    </row>
    <row r="477" spans="1:120">
      <c r="A477" s="131" t="s">
        <v>250</v>
      </c>
    </row>
    <row r="478" spans="1:120">
      <c r="B478" s="131" t="s">
        <v>536</v>
      </c>
    </row>
    <row r="479" spans="1:120">
      <c r="O479" s="138" t="s">
        <v>572</v>
      </c>
    </row>
    <row r="480" spans="1:120" ht="63">
      <c r="B480" s="134" t="s">
        <v>252</v>
      </c>
      <c r="C480" s="134" t="s">
        <v>90</v>
      </c>
      <c r="D480" s="134" t="s">
        <v>254</v>
      </c>
      <c r="E480" s="134" t="s">
        <v>537</v>
      </c>
      <c r="F480" s="134" t="s">
        <v>538</v>
      </c>
      <c r="G480" s="134" t="s">
        <v>539</v>
      </c>
      <c r="H480" s="134" t="s">
        <v>540</v>
      </c>
      <c r="I480" s="134" t="s">
        <v>541</v>
      </c>
      <c r="J480" s="134" t="s">
        <v>542</v>
      </c>
      <c r="K480" s="134" t="s">
        <v>543</v>
      </c>
      <c r="L480" s="134" t="s">
        <v>544</v>
      </c>
      <c r="M480" s="134" t="s">
        <v>545</v>
      </c>
      <c r="N480" s="134" t="s">
        <v>535</v>
      </c>
      <c r="O480" s="134" t="s">
        <v>254</v>
      </c>
    </row>
    <row r="481" spans="2:15">
      <c r="B481" s="135" t="s">
        <v>263</v>
      </c>
      <c r="C481" s="137" t="s">
        <v>546</v>
      </c>
      <c r="D481" s="136">
        <v>0</v>
      </c>
      <c r="E481" s="136">
        <v>0</v>
      </c>
      <c r="F481" s="136">
        <v>0</v>
      </c>
      <c r="G481" s="136">
        <v>0</v>
      </c>
      <c r="H481" s="136">
        <v>0</v>
      </c>
      <c r="I481" s="136">
        <v>0</v>
      </c>
      <c r="J481" s="136">
        <v>0</v>
      </c>
      <c r="K481" s="136">
        <v>0</v>
      </c>
      <c r="L481" s="136">
        <v>0</v>
      </c>
      <c r="M481" s="136">
        <v>0</v>
      </c>
      <c r="N481" s="136">
        <v>0</v>
      </c>
      <c r="O481" s="136">
        <v>0</v>
      </c>
    </row>
    <row r="482" spans="2:15">
      <c r="B482" s="135" t="s">
        <v>320</v>
      </c>
      <c r="C482" s="135" t="s">
        <v>312</v>
      </c>
      <c r="D482" s="136">
        <v>0</v>
      </c>
      <c r="E482" s="136">
        <v>0</v>
      </c>
      <c r="F482" s="136">
        <v>0</v>
      </c>
      <c r="G482" s="136">
        <v>0</v>
      </c>
      <c r="H482" s="136">
        <v>0</v>
      </c>
      <c r="I482" s="136">
        <v>0</v>
      </c>
      <c r="J482" s="136">
        <v>0</v>
      </c>
      <c r="K482" s="136">
        <v>0</v>
      </c>
      <c r="L482" s="136">
        <v>0</v>
      </c>
      <c r="M482" s="136">
        <v>0</v>
      </c>
      <c r="N482" s="136">
        <v>0</v>
      </c>
      <c r="O482" s="136">
        <v>0</v>
      </c>
    </row>
    <row r="483" spans="2:15">
      <c r="B483" s="135" t="s">
        <v>321</v>
      </c>
      <c r="C483" s="135" t="s">
        <v>313</v>
      </c>
      <c r="D483" s="136">
        <v>0</v>
      </c>
      <c r="E483" s="136">
        <v>0</v>
      </c>
      <c r="F483" s="136">
        <v>0</v>
      </c>
      <c r="G483" s="136">
        <v>0</v>
      </c>
      <c r="H483" s="136">
        <v>0</v>
      </c>
      <c r="I483" s="136">
        <v>0</v>
      </c>
      <c r="J483" s="136">
        <v>0</v>
      </c>
      <c r="K483" s="136">
        <v>0</v>
      </c>
      <c r="L483" s="136">
        <v>0</v>
      </c>
      <c r="M483" s="136">
        <v>0</v>
      </c>
      <c r="N483" s="136">
        <v>0</v>
      </c>
      <c r="O483" s="136">
        <v>0</v>
      </c>
    </row>
    <row r="484" spans="2:15" ht="31.5">
      <c r="B484" s="135" t="s">
        <v>322</v>
      </c>
      <c r="C484" s="135" t="s">
        <v>547</v>
      </c>
      <c r="D484" s="136">
        <v>0</v>
      </c>
      <c r="E484" s="136">
        <v>0</v>
      </c>
      <c r="F484" s="136">
        <v>0</v>
      </c>
      <c r="G484" s="136">
        <v>0</v>
      </c>
      <c r="H484" s="136">
        <v>0</v>
      </c>
      <c r="I484" s="136">
        <v>0</v>
      </c>
      <c r="J484" s="136">
        <v>0</v>
      </c>
      <c r="K484" s="136">
        <v>0</v>
      </c>
      <c r="L484" s="136">
        <v>0</v>
      </c>
      <c r="M484" s="136">
        <v>0</v>
      </c>
      <c r="N484" s="136">
        <v>0</v>
      </c>
      <c r="O484" s="136">
        <v>0</v>
      </c>
    </row>
    <row r="485" spans="2:15">
      <c r="B485" s="135" t="s">
        <v>324</v>
      </c>
      <c r="C485" s="135" t="s">
        <v>548</v>
      </c>
      <c r="D485" s="136">
        <v>0</v>
      </c>
      <c r="E485" s="136">
        <v>0</v>
      </c>
      <c r="F485" s="136">
        <v>0</v>
      </c>
      <c r="G485" s="136">
        <v>0</v>
      </c>
      <c r="H485" s="136">
        <v>0</v>
      </c>
      <c r="I485" s="136">
        <v>0</v>
      </c>
      <c r="J485" s="136">
        <v>0</v>
      </c>
      <c r="K485" s="136">
        <v>0</v>
      </c>
      <c r="L485" s="136">
        <v>0</v>
      </c>
      <c r="M485" s="136">
        <v>0</v>
      </c>
      <c r="N485" s="136">
        <v>0</v>
      </c>
      <c r="O485" s="136">
        <v>0</v>
      </c>
    </row>
    <row r="486" spans="2:15">
      <c r="B486" s="135" t="s">
        <v>139</v>
      </c>
      <c r="C486" s="135" t="s">
        <v>549</v>
      </c>
      <c r="D486" s="136">
        <v>0</v>
      </c>
      <c r="E486" s="136">
        <v>0</v>
      </c>
      <c r="F486" s="136">
        <v>0</v>
      </c>
      <c r="G486" s="136">
        <v>0</v>
      </c>
      <c r="H486" s="136">
        <v>0</v>
      </c>
      <c r="I486" s="136">
        <v>0</v>
      </c>
      <c r="J486" s="136">
        <v>0</v>
      </c>
      <c r="K486" s="136">
        <v>0</v>
      </c>
      <c r="L486" s="136">
        <v>0</v>
      </c>
      <c r="M486" s="136">
        <v>0</v>
      </c>
      <c r="N486" s="136">
        <v>0</v>
      </c>
      <c r="O486" s="136">
        <v>0</v>
      </c>
    </row>
    <row r="487" spans="2:15">
      <c r="B487" s="135" t="s">
        <v>337</v>
      </c>
      <c r="C487" s="135" t="s">
        <v>315</v>
      </c>
      <c r="D487" s="136">
        <v>0</v>
      </c>
      <c r="E487" s="136">
        <v>0</v>
      </c>
      <c r="F487" s="136">
        <v>0</v>
      </c>
      <c r="G487" s="136">
        <v>0</v>
      </c>
      <c r="H487" s="136">
        <v>0</v>
      </c>
      <c r="I487" s="136">
        <v>0</v>
      </c>
      <c r="J487" s="136">
        <v>0</v>
      </c>
      <c r="K487" s="136">
        <v>0</v>
      </c>
      <c r="L487" s="136">
        <v>0</v>
      </c>
      <c r="M487" s="136">
        <v>0</v>
      </c>
      <c r="N487" s="136">
        <v>0</v>
      </c>
      <c r="O487" s="136">
        <v>0</v>
      </c>
    </row>
    <row r="488" spans="2:15">
      <c r="B488" s="135" t="s">
        <v>339</v>
      </c>
      <c r="C488" s="135" t="s">
        <v>316</v>
      </c>
      <c r="D488" s="136">
        <v>0</v>
      </c>
      <c r="E488" s="136">
        <v>0</v>
      </c>
      <c r="F488" s="136">
        <v>0</v>
      </c>
      <c r="G488" s="136">
        <v>0</v>
      </c>
      <c r="H488" s="136">
        <v>0</v>
      </c>
      <c r="I488" s="136">
        <v>0</v>
      </c>
      <c r="J488" s="136">
        <v>0</v>
      </c>
      <c r="K488" s="136">
        <v>0</v>
      </c>
      <c r="L488" s="136">
        <v>0</v>
      </c>
      <c r="M488" s="136">
        <v>0</v>
      </c>
      <c r="N488" s="136">
        <v>0</v>
      </c>
      <c r="O488" s="136">
        <v>0</v>
      </c>
    </row>
    <row r="489" spans="2:15">
      <c r="B489" s="135" t="s">
        <v>341</v>
      </c>
      <c r="C489" s="135" t="s">
        <v>317</v>
      </c>
      <c r="D489" s="136">
        <v>0</v>
      </c>
      <c r="E489" s="136">
        <v>0</v>
      </c>
      <c r="F489" s="136">
        <v>0</v>
      </c>
      <c r="G489" s="136">
        <v>0</v>
      </c>
      <c r="H489" s="136">
        <v>0</v>
      </c>
      <c r="I489" s="136">
        <v>0</v>
      </c>
      <c r="J489" s="136">
        <v>0</v>
      </c>
      <c r="K489" s="136">
        <v>0</v>
      </c>
      <c r="L489" s="136">
        <v>0</v>
      </c>
      <c r="M489" s="136">
        <v>0</v>
      </c>
      <c r="N489" s="136">
        <v>0</v>
      </c>
      <c r="O489" s="136">
        <v>0</v>
      </c>
    </row>
    <row r="490" spans="2:15">
      <c r="B490" s="135" t="s">
        <v>550</v>
      </c>
      <c r="C490" s="135" t="s">
        <v>173</v>
      </c>
      <c r="D490" s="136">
        <v>0</v>
      </c>
      <c r="E490" s="136">
        <v>0</v>
      </c>
      <c r="F490" s="136">
        <v>0</v>
      </c>
      <c r="G490" s="136">
        <v>0</v>
      </c>
      <c r="H490" s="136">
        <v>0</v>
      </c>
      <c r="I490" s="136">
        <v>0</v>
      </c>
      <c r="J490" s="136">
        <v>0</v>
      </c>
      <c r="K490" s="136">
        <v>0</v>
      </c>
      <c r="L490" s="136">
        <v>0</v>
      </c>
      <c r="M490" s="136">
        <v>0</v>
      </c>
      <c r="N490" s="136">
        <v>0</v>
      </c>
      <c r="O490" s="136">
        <v>0</v>
      </c>
    </row>
    <row r="491" spans="2:15">
      <c r="B491" s="135" t="s">
        <v>551</v>
      </c>
      <c r="C491" s="135" t="s">
        <v>552</v>
      </c>
      <c r="D491" s="136">
        <v>0</v>
      </c>
      <c r="E491" s="136">
        <v>0</v>
      </c>
      <c r="F491" s="136">
        <v>0</v>
      </c>
      <c r="G491" s="136">
        <v>0</v>
      </c>
      <c r="H491" s="136">
        <v>0</v>
      </c>
      <c r="I491" s="136">
        <v>0</v>
      </c>
      <c r="J491" s="136">
        <v>0</v>
      </c>
      <c r="K491" s="136">
        <v>0</v>
      </c>
      <c r="L491" s="136">
        <v>0</v>
      </c>
      <c r="M491" s="136">
        <v>0</v>
      </c>
      <c r="N491" s="136">
        <v>0</v>
      </c>
      <c r="O491" s="136">
        <v>0</v>
      </c>
    </row>
    <row r="492" spans="2:15">
      <c r="B492" s="135" t="s">
        <v>553</v>
      </c>
      <c r="C492" s="135" t="s">
        <v>554</v>
      </c>
      <c r="D492" s="136">
        <v>0</v>
      </c>
      <c r="E492" s="136">
        <v>0</v>
      </c>
      <c r="F492" s="136">
        <v>0</v>
      </c>
      <c r="G492" s="136">
        <v>0</v>
      </c>
      <c r="H492" s="136">
        <v>0</v>
      </c>
      <c r="I492" s="136">
        <v>0</v>
      </c>
      <c r="J492" s="136">
        <v>0</v>
      </c>
      <c r="K492" s="136">
        <v>0</v>
      </c>
      <c r="L492" s="136">
        <v>0</v>
      </c>
      <c r="M492" s="136">
        <v>0</v>
      </c>
      <c r="N492" s="136">
        <v>0</v>
      </c>
      <c r="O492" s="136">
        <v>0</v>
      </c>
    </row>
    <row r="493" spans="2:15">
      <c r="B493" s="135" t="s">
        <v>555</v>
      </c>
      <c r="C493" s="137" t="s">
        <v>556</v>
      </c>
      <c r="D493" s="136">
        <v>0</v>
      </c>
      <c r="E493" s="136">
        <v>0</v>
      </c>
      <c r="F493" s="136">
        <v>0</v>
      </c>
      <c r="G493" s="136">
        <v>0</v>
      </c>
      <c r="H493" s="136">
        <v>0</v>
      </c>
      <c r="I493" s="136">
        <v>0</v>
      </c>
      <c r="J493" s="136">
        <v>0</v>
      </c>
      <c r="K493" s="136">
        <v>0</v>
      </c>
      <c r="L493" s="136">
        <v>0</v>
      </c>
      <c r="M493" s="136">
        <v>0</v>
      </c>
      <c r="N493" s="136">
        <v>0</v>
      </c>
      <c r="O493" s="136">
        <v>0</v>
      </c>
    </row>
    <row r="494" spans="2:15">
      <c r="B494" s="135" t="s">
        <v>263</v>
      </c>
      <c r="C494" s="137" t="s">
        <v>557</v>
      </c>
      <c r="D494" s="136">
        <v>0</v>
      </c>
      <c r="E494" s="136">
        <v>0</v>
      </c>
      <c r="F494" s="136">
        <v>0</v>
      </c>
      <c r="G494" s="136">
        <v>0</v>
      </c>
      <c r="H494" s="136">
        <v>0</v>
      </c>
      <c r="I494" s="136">
        <v>0</v>
      </c>
      <c r="J494" s="136">
        <v>0</v>
      </c>
      <c r="K494" s="136">
        <v>0</v>
      </c>
      <c r="L494" s="136">
        <v>0</v>
      </c>
      <c r="M494" s="136">
        <v>0</v>
      </c>
      <c r="N494" s="136">
        <v>0</v>
      </c>
      <c r="O494" s="136">
        <v>0</v>
      </c>
    </row>
    <row r="495" spans="2:15">
      <c r="B495" s="135" t="s">
        <v>343</v>
      </c>
      <c r="C495" s="135" t="s">
        <v>367</v>
      </c>
      <c r="D495" s="136">
        <v>0</v>
      </c>
      <c r="E495" s="136">
        <v>0</v>
      </c>
      <c r="F495" s="136">
        <v>0</v>
      </c>
      <c r="G495" s="136">
        <v>0</v>
      </c>
      <c r="H495" s="136">
        <v>0</v>
      </c>
      <c r="I495" s="136">
        <v>0</v>
      </c>
      <c r="J495" s="136">
        <v>0</v>
      </c>
      <c r="K495" s="136">
        <v>0</v>
      </c>
      <c r="L495" s="136">
        <v>0</v>
      </c>
      <c r="M495" s="136">
        <v>0</v>
      </c>
      <c r="N495" s="136">
        <v>0</v>
      </c>
      <c r="O495" s="136">
        <v>0</v>
      </c>
    </row>
    <row r="496" spans="2:15" ht="31.5">
      <c r="B496" s="135" t="s">
        <v>344</v>
      </c>
      <c r="C496" s="135" t="s">
        <v>368</v>
      </c>
      <c r="D496" s="136">
        <v>0</v>
      </c>
      <c r="E496" s="136">
        <v>0</v>
      </c>
      <c r="F496" s="136">
        <v>0</v>
      </c>
      <c r="G496" s="136">
        <v>0</v>
      </c>
      <c r="H496" s="136">
        <v>0</v>
      </c>
      <c r="I496" s="136">
        <v>0</v>
      </c>
      <c r="J496" s="136">
        <v>0</v>
      </c>
      <c r="K496" s="136">
        <v>0</v>
      </c>
      <c r="L496" s="136">
        <v>0</v>
      </c>
      <c r="M496" s="136">
        <v>0</v>
      </c>
      <c r="N496" s="136">
        <v>0</v>
      </c>
      <c r="O496" s="136">
        <v>0</v>
      </c>
    </row>
    <row r="497" spans="1:120">
      <c r="B497" s="135" t="s">
        <v>345</v>
      </c>
      <c r="C497" s="135" t="s">
        <v>558</v>
      </c>
      <c r="D497" s="136">
        <v>0</v>
      </c>
      <c r="E497" s="136">
        <v>0</v>
      </c>
      <c r="F497" s="136">
        <v>0</v>
      </c>
      <c r="G497" s="136">
        <v>0</v>
      </c>
      <c r="H497" s="136">
        <v>0</v>
      </c>
      <c r="I497" s="136">
        <v>0</v>
      </c>
      <c r="J497" s="136">
        <v>0</v>
      </c>
      <c r="K497" s="136">
        <v>0</v>
      </c>
      <c r="L497" s="136">
        <v>0</v>
      </c>
      <c r="M497" s="136">
        <v>0</v>
      </c>
      <c r="N497" s="136">
        <v>0</v>
      </c>
      <c r="O497" s="136">
        <v>0</v>
      </c>
    </row>
    <row r="498" spans="1:120">
      <c r="B498" s="135" t="s">
        <v>347</v>
      </c>
      <c r="C498" s="135" t="s">
        <v>559</v>
      </c>
      <c r="D498" s="136">
        <v>0</v>
      </c>
      <c r="E498" s="136">
        <v>0</v>
      </c>
      <c r="F498" s="136">
        <v>0</v>
      </c>
      <c r="G498" s="136">
        <v>0</v>
      </c>
      <c r="H498" s="136">
        <v>0</v>
      </c>
      <c r="I498" s="136">
        <v>0</v>
      </c>
      <c r="J498" s="136">
        <v>0</v>
      </c>
      <c r="K498" s="136">
        <v>0</v>
      </c>
      <c r="L498" s="136">
        <v>0</v>
      </c>
      <c r="M498" s="136">
        <v>0</v>
      </c>
      <c r="N498" s="136">
        <v>0</v>
      </c>
      <c r="O498" s="136">
        <v>0</v>
      </c>
    </row>
    <row r="499" spans="1:120">
      <c r="B499" s="135" t="s">
        <v>153</v>
      </c>
      <c r="C499" s="135" t="s">
        <v>369</v>
      </c>
      <c r="D499" s="136">
        <v>0</v>
      </c>
      <c r="E499" s="136">
        <v>0</v>
      </c>
      <c r="F499" s="136">
        <v>0</v>
      </c>
      <c r="G499" s="136">
        <v>0</v>
      </c>
      <c r="H499" s="136">
        <v>0</v>
      </c>
      <c r="I499" s="136">
        <v>0</v>
      </c>
      <c r="J499" s="136">
        <v>0</v>
      </c>
      <c r="K499" s="136">
        <v>0</v>
      </c>
      <c r="L499" s="136">
        <v>0</v>
      </c>
      <c r="M499" s="136">
        <v>0</v>
      </c>
      <c r="N499" s="136">
        <v>0</v>
      </c>
      <c r="O499" s="136">
        <v>0</v>
      </c>
    </row>
    <row r="500" spans="1:120">
      <c r="B500" s="135" t="s">
        <v>357</v>
      </c>
      <c r="C500" s="135" t="s">
        <v>370</v>
      </c>
      <c r="D500" s="136">
        <v>0</v>
      </c>
      <c r="E500" s="136">
        <v>0</v>
      </c>
      <c r="F500" s="136">
        <v>0</v>
      </c>
      <c r="G500" s="136">
        <v>0</v>
      </c>
      <c r="H500" s="136">
        <v>0</v>
      </c>
      <c r="I500" s="136">
        <v>0</v>
      </c>
      <c r="J500" s="136">
        <v>0</v>
      </c>
      <c r="K500" s="136">
        <v>0</v>
      </c>
      <c r="L500" s="136">
        <v>0</v>
      </c>
      <c r="M500" s="136">
        <v>0</v>
      </c>
      <c r="N500" s="136">
        <v>0</v>
      </c>
      <c r="O500" s="136">
        <v>0</v>
      </c>
    </row>
    <row r="501" spans="1:120">
      <c r="B501" s="135" t="s">
        <v>560</v>
      </c>
      <c r="C501" s="135" t="s">
        <v>371</v>
      </c>
      <c r="D501" s="136">
        <v>0</v>
      </c>
      <c r="E501" s="136">
        <v>0</v>
      </c>
      <c r="F501" s="136">
        <v>0</v>
      </c>
      <c r="G501" s="136">
        <v>0</v>
      </c>
      <c r="H501" s="136">
        <v>0</v>
      </c>
      <c r="I501" s="136">
        <v>0</v>
      </c>
      <c r="J501" s="136">
        <v>0</v>
      </c>
      <c r="K501" s="136">
        <v>0</v>
      </c>
      <c r="L501" s="136">
        <v>0</v>
      </c>
      <c r="M501" s="136">
        <v>0</v>
      </c>
      <c r="N501" s="136">
        <v>0</v>
      </c>
      <c r="O501" s="136">
        <v>0</v>
      </c>
    </row>
    <row r="502" spans="1:120">
      <c r="B502" s="135" t="s">
        <v>561</v>
      </c>
      <c r="C502" s="135" t="s">
        <v>372</v>
      </c>
      <c r="D502" s="136">
        <v>0</v>
      </c>
      <c r="E502" s="136">
        <v>0</v>
      </c>
      <c r="F502" s="136">
        <v>0</v>
      </c>
      <c r="G502" s="136">
        <v>0</v>
      </c>
      <c r="H502" s="136">
        <v>0</v>
      </c>
      <c r="I502" s="136">
        <v>0</v>
      </c>
      <c r="J502" s="136">
        <v>0</v>
      </c>
      <c r="K502" s="136">
        <v>0</v>
      </c>
      <c r="L502" s="136">
        <v>0</v>
      </c>
      <c r="M502" s="136">
        <v>0</v>
      </c>
      <c r="N502" s="136">
        <v>0</v>
      </c>
      <c r="O502" s="136">
        <v>0</v>
      </c>
    </row>
    <row r="503" spans="1:120">
      <c r="B503" s="135" t="s">
        <v>562</v>
      </c>
      <c r="C503" s="135" t="s">
        <v>373</v>
      </c>
      <c r="D503" s="136">
        <v>0</v>
      </c>
      <c r="E503" s="136">
        <v>0</v>
      </c>
      <c r="F503" s="136">
        <v>0</v>
      </c>
      <c r="G503" s="136">
        <v>0</v>
      </c>
      <c r="H503" s="136">
        <v>0</v>
      </c>
      <c r="I503" s="136">
        <v>0</v>
      </c>
      <c r="J503" s="136">
        <v>0</v>
      </c>
      <c r="K503" s="136">
        <v>0</v>
      </c>
      <c r="L503" s="136">
        <v>0</v>
      </c>
      <c r="M503" s="136">
        <v>0</v>
      </c>
      <c r="N503" s="136">
        <v>0</v>
      </c>
      <c r="O503" s="136">
        <v>0</v>
      </c>
    </row>
    <row r="504" spans="1:120" ht="47.25">
      <c r="B504" s="135" t="s">
        <v>563</v>
      </c>
      <c r="C504" s="135" t="s">
        <v>564</v>
      </c>
      <c r="D504" s="136">
        <v>0</v>
      </c>
      <c r="E504" s="136">
        <v>0</v>
      </c>
      <c r="F504" s="136">
        <v>0</v>
      </c>
      <c r="G504" s="136">
        <v>0</v>
      </c>
      <c r="H504" s="136">
        <v>0</v>
      </c>
      <c r="I504" s="136">
        <v>0</v>
      </c>
      <c r="J504" s="136">
        <v>0</v>
      </c>
      <c r="K504" s="136">
        <v>0</v>
      </c>
      <c r="L504" s="136">
        <v>0</v>
      </c>
      <c r="M504" s="136">
        <v>0</v>
      </c>
      <c r="N504" s="136">
        <v>0</v>
      </c>
      <c r="O504" s="136">
        <v>0</v>
      </c>
    </row>
    <row r="505" spans="1:120">
      <c r="B505" s="135" t="s">
        <v>565</v>
      </c>
      <c r="C505" s="137" t="s">
        <v>566</v>
      </c>
      <c r="D505" s="136">
        <v>0</v>
      </c>
      <c r="E505" s="136">
        <v>0</v>
      </c>
      <c r="F505" s="136">
        <v>0</v>
      </c>
      <c r="G505" s="136">
        <v>0</v>
      </c>
      <c r="H505" s="136">
        <v>0</v>
      </c>
      <c r="I505" s="136">
        <v>0</v>
      </c>
      <c r="J505" s="136">
        <v>0</v>
      </c>
      <c r="K505" s="136">
        <v>0</v>
      </c>
      <c r="L505" s="136">
        <v>0</v>
      </c>
      <c r="M505" s="136">
        <v>0</v>
      </c>
      <c r="N505" s="136">
        <v>0</v>
      </c>
      <c r="O505" s="136">
        <v>0</v>
      </c>
    </row>
    <row r="506" spans="1:120" ht="31.5">
      <c r="B506" s="135" t="s">
        <v>259</v>
      </c>
      <c r="C506" s="137" t="s">
        <v>567</v>
      </c>
      <c r="D506" s="136">
        <v>0</v>
      </c>
      <c r="E506" s="136">
        <v>0</v>
      </c>
      <c r="F506" s="136">
        <v>0</v>
      </c>
      <c r="G506" s="136">
        <v>0</v>
      </c>
      <c r="H506" s="136">
        <v>0</v>
      </c>
      <c r="I506" s="136">
        <v>0</v>
      </c>
      <c r="J506" s="136">
        <v>0</v>
      </c>
      <c r="K506" s="136">
        <v>0</v>
      </c>
      <c r="L506" s="136">
        <v>0</v>
      </c>
      <c r="M506" s="136">
        <v>0</v>
      </c>
      <c r="N506" s="136">
        <v>0</v>
      </c>
      <c r="O506" s="136">
        <v>0</v>
      </c>
    </row>
    <row r="507" spans="1:120">
      <c r="B507" s="135" t="s">
        <v>270</v>
      </c>
      <c r="C507" s="135" t="s">
        <v>568</v>
      </c>
      <c r="D507" s="136">
        <v>0</v>
      </c>
      <c r="E507" s="136">
        <v>0</v>
      </c>
      <c r="F507" s="136">
        <v>0</v>
      </c>
      <c r="G507" s="136">
        <v>0</v>
      </c>
      <c r="H507" s="136">
        <v>0</v>
      </c>
      <c r="I507" s="136">
        <v>0</v>
      </c>
      <c r="J507" s="136">
        <v>0</v>
      </c>
      <c r="K507" s="136">
        <v>0</v>
      </c>
      <c r="L507" s="136">
        <v>0</v>
      </c>
      <c r="M507" s="136">
        <v>0</v>
      </c>
      <c r="N507" s="136">
        <v>0</v>
      </c>
      <c r="O507" s="136">
        <v>0</v>
      </c>
    </row>
    <row r="508" spans="1:120">
      <c r="B508" s="135" t="s">
        <v>272</v>
      </c>
      <c r="C508" s="135" t="s">
        <v>33</v>
      </c>
      <c r="D508" s="136">
        <v>0</v>
      </c>
      <c r="E508" s="136">
        <v>0</v>
      </c>
      <c r="F508" s="136">
        <v>0</v>
      </c>
      <c r="G508" s="136">
        <v>0</v>
      </c>
      <c r="H508" s="136">
        <v>0</v>
      </c>
      <c r="I508" s="136">
        <v>0</v>
      </c>
      <c r="J508" s="136">
        <v>0</v>
      </c>
      <c r="K508" s="136">
        <v>0</v>
      </c>
      <c r="L508" s="136">
        <v>0</v>
      </c>
      <c r="M508" s="136">
        <v>0</v>
      </c>
      <c r="N508" s="136">
        <v>0</v>
      </c>
      <c r="O508" s="136">
        <v>0</v>
      </c>
    </row>
    <row r="509" spans="1:120">
      <c r="B509" s="135" t="s">
        <v>261</v>
      </c>
      <c r="C509" s="137" t="s">
        <v>120</v>
      </c>
      <c r="D509" s="136">
        <v>0</v>
      </c>
      <c r="E509" s="136">
        <v>0</v>
      </c>
      <c r="F509" s="136">
        <v>0</v>
      </c>
      <c r="G509" s="136">
        <v>0</v>
      </c>
      <c r="H509" s="136">
        <v>0</v>
      </c>
      <c r="I509" s="136">
        <v>0</v>
      </c>
      <c r="J509" s="136">
        <v>0</v>
      </c>
      <c r="K509" s="136">
        <v>0</v>
      </c>
      <c r="L509" s="136">
        <v>0</v>
      </c>
      <c r="M509" s="136">
        <v>0</v>
      </c>
      <c r="N509" s="136">
        <v>0</v>
      </c>
      <c r="O509" s="136">
        <v>0</v>
      </c>
    </row>
    <row r="510" spans="1:120">
      <c r="A510" s="132" t="s">
        <v>263</v>
      </c>
      <c r="B510" s="132" t="s">
        <v>263</v>
      </c>
      <c r="C510" s="132" t="s">
        <v>263</v>
      </c>
      <c r="D510" s="132" t="s">
        <v>263</v>
      </c>
      <c r="BP510" s="197"/>
      <c r="BQ510" s="197"/>
      <c r="BR510" s="197"/>
      <c r="BS510" s="197"/>
      <c r="BT510" s="197"/>
      <c r="BU510" s="197"/>
      <c r="BV510" s="197"/>
      <c r="BW510" s="197"/>
      <c r="BX510" s="197"/>
      <c r="BY510" s="197"/>
      <c r="BZ510" s="197"/>
      <c r="CA510" s="197"/>
      <c r="CB510" s="197"/>
      <c r="CC510" s="197"/>
      <c r="CD510" s="197"/>
      <c r="CE510" s="197"/>
      <c r="CF510" s="197"/>
      <c r="CG510" s="197"/>
      <c r="CH510" s="197"/>
      <c r="CI510" s="197"/>
      <c r="CJ510" s="197"/>
      <c r="CK510" s="197"/>
      <c r="CL510" s="197"/>
      <c r="CM510" s="197"/>
      <c r="CN510" s="197"/>
      <c r="CO510" s="197"/>
      <c r="CP510" s="197"/>
      <c r="CQ510" s="197"/>
      <c r="CR510" s="197"/>
      <c r="CS510" s="197"/>
      <c r="CT510" s="197"/>
      <c r="CU510" s="197"/>
      <c r="CV510" s="197"/>
      <c r="CW510" s="197"/>
      <c r="CX510" s="197"/>
      <c r="CY510" s="197"/>
      <c r="CZ510" s="197"/>
      <c r="DA510" s="197"/>
      <c r="DB510" s="197"/>
      <c r="DC510" s="197"/>
      <c r="DD510" s="197"/>
      <c r="DE510" s="197"/>
      <c r="DF510" s="197"/>
      <c r="DG510" s="197"/>
      <c r="DH510" s="197"/>
      <c r="DI510" s="197"/>
      <c r="DJ510" s="197"/>
      <c r="DK510" s="197"/>
      <c r="DL510" s="197"/>
      <c r="DM510" s="197"/>
      <c r="DN510" s="197"/>
      <c r="DO510" s="197"/>
      <c r="DP510" s="197"/>
    </row>
    <row r="511" spans="1:120" ht="15.75" customHeight="1">
      <c r="B511" s="198" t="s">
        <v>573</v>
      </c>
      <c r="C511" s="198"/>
      <c r="D511" s="198"/>
      <c r="E511" s="198"/>
    </row>
    <row r="512" spans="1:120" ht="15.75" customHeight="1">
      <c r="B512" s="198" t="s">
        <v>574</v>
      </c>
      <c r="C512" s="198"/>
      <c r="D512" s="198"/>
      <c r="E512" s="198"/>
    </row>
    <row r="513" spans="1:5">
      <c r="A513" s="131" t="s">
        <v>250</v>
      </c>
    </row>
    <row r="514" spans="1:5">
      <c r="B514" s="131" t="s">
        <v>569</v>
      </c>
    </row>
    <row r="515" spans="1:5">
      <c r="E515" s="138" t="s">
        <v>572</v>
      </c>
    </row>
    <row r="516" spans="1:5">
      <c r="B516" s="134" t="s">
        <v>252</v>
      </c>
      <c r="C516" s="134" t="s">
        <v>90</v>
      </c>
      <c r="D516" s="134" t="s">
        <v>570</v>
      </c>
      <c r="E516" s="134" t="s">
        <v>570</v>
      </c>
    </row>
    <row r="517" spans="1:5" ht="31.5">
      <c r="B517" s="135" t="s">
        <v>286</v>
      </c>
      <c r="C517" s="135" t="s">
        <v>470</v>
      </c>
      <c r="D517" s="136">
        <v>0</v>
      </c>
      <c r="E517" s="136">
        <v>0</v>
      </c>
    </row>
    <row r="518" spans="1:5" ht="31.5">
      <c r="B518" s="135" t="s">
        <v>267</v>
      </c>
      <c r="C518" s="135" t="s">
        <v>471</v>
      </c>
      <c r="D518" s="136">
        <v>0</v>
      </c>
      <c r="E518" s="136">
        <v>0</v>
      </c>
    </row>
    <row r="519" spans="1:5" ht="31.5">
      <c r="B519" s="135" t="s">
        <v>395</v>
      </c>
      <c r="C519" s="135" t="s">
        <v>472</v>
      </c>
      <c r="D519" s="136">
        <v>0</v>
      </c>
      <c r="E519" s="139">
        <f>64928+391400</f>
        <v>456328</v>
      </c>
    </row>
    <row r="520" spans="1:5">
      <c r="B520" s="135" t="s">
        <v>400</v>
      </c>
      <c r="C520" s="135" t="s">
        <v>473</v>
      </c>
      <c r="D520" s="136">
        <v>0</v>
      </c>
      <c r="E520" s="136">
        <v>0</v>
      </c>
    </row>
    <row r="521" spans="1:5">
      <c r="B521" s="135" t="s">
        <v>402</v>
      </c>
      <c r="C521" s="135" t="s">
        <v>474</v>
      </c>
      <c r="D521" s="136">
        <v>0</v>
      </c>
      <c r="E521" s="136">
        <v>55000</v>
      </c>
    </row>
    <row r="522" spans="1:5">
      <c r="B522" s="135" t="s">
        <v>404</v>
      </c>
      <c r="C522" s="135" t="s">
        <v>475</v>
      </c>
      <c r="D522" s="136">
        <v>0</v>
      </c>
      <c r="E522" s="136">
        <v>0</v>
      </c>
    </row>
    <row r="523" spans="1:5" ht="31.5">
      <c r="B523" s="135" t="s">
        <v>476</v>
      </c>
      <c r="C523" s="135" t="s">
        <v>477</v>
      </c>
      <c r="D523" s="136">
        <v>0</v>
      </c>
      <c r="E523" s="136">
        <v>0</v>
      </c>
    </row>
    <row r="524" spans="1:5">
      <c r="B524" s="135" t="s">
        <v>454</v>
      </c>
      <c r="C524" s="135" t="s">
        <v>478</v>
      </c>
      <c r="D524" s="136">
        <v>0</v>
      </c>
      <c r="E524" s="136">
        <v>0</v>
      </c>
    </row>
    <row r="525" spans="1:5" ht="31.5">
      <c r="B525" s="135" t="s">
        <v>479</v>
      </c>
      <c r="C525" s="135" t="s">
        <v>480</v>
      </c>
      <c r="D525" s="136">
        <v>0</v>
      </c>
      <c r="E525" s="136">
        <v>0</v>
      </c>
    </row>
    <row r="526" spans="1:5">
      <c r="B526" s="135" t="s">
        <v>481</v>
      </c>
      <c r="C526" s="135" t="s">
        <v>482</v>
      </c>
      <c r="D526" s="136">
        <v>0</v>
      </c>
      <c r="E526" s="136">
        <v>0</v>
      </c>
    </row>
    <row r="527" spans="1:5">
      <c r="B527" s="135" t="s">
        <v>483</v>
      </c>
      <c r="C527" s="135" t="s">
        <v>484</v>
      </c>
      <c r="D527" s="136">
        <v>0</v>
      </c>
      <c r="E527" s="136">
        <v>2300000</v>
      </c>
    </row>
    <row r="528" spans="1:5">
      <c r="B528" s="135" t="s">
        <v>485</v>
      </c>
      <c r="C528" s="135" t="s">
        <v>486</v>
      </c>
      <c r="D528" s="136">
        <v>0</v>
      </c>
      <c r="E528" s="136">
        <v>3318822</v>
      </c>
    </row>
    <row r="529" spans="1:120">
      <c r="B529" s="135" t="s">
        <v>487</v>
      </c>
      <c r="C529" s="135" t="s">
        <v>488</v>
      </c>
      <c r="D529" s="136">
        <v>0</v>
      </c>
      <c r="E529" s="136">
        <v>7216400</v>
      </c>
    </row>
    <row r="530" spans="1:120">
      <c r="B530" s="135" t="s">
        <v>489</v>
      </c>
      <c r="C530" s="135" t="s">
        <v>490</v>
      </c>
      <c r="D530" s="136">
        <v>0</v>
      </c>
      <c r="E530" s="136">
        <v>0</v>
      </c>
    </row>
    <row r="531" spans="1:120">
      <c r="B531" s="135" t="s">
        <v>491</v>
      </c>
      <c r="C531" s="135" t="s">
        <v>492</v>
      </c>
      <c r="D531" s="136">
        <v>0</v>
      </c>
      <c r="E531" s="136">
        <v>0</v>
      </c>
    </row>
    <row r="532" spans="1:120" ht="31.5">
      <c r="B532" s="135" t="s">
        <v>493</v>
      </c>
      <c r="C532" s="135" t="s">
        <v>494</v>
      </c>
      <c r="D532" s="136">
        <v>0</v>
      </c>
      <c r="E532" s="136">
        <v>0</v>
      </c>
    </row>
    <row r="533" spans="1:120">
      <c r="B533" s="135" t="s">
        <v>495</v>
      </c>
      <c r="C533" s="135" t="s">
        <v>496</v>
      </c>
      <c r="D533" s="136">
        <v>0</v>
      </c>
      <c r="E533" s="136">
        <v>0</v>
      </c>
    </row>
    <row r="534" spans="1:120">
      <c r="B534" s="135" t="s">
        <v>497</v>
      </c>
      <c r="C534" s="135" t="s">
        <v>498</v>
      </c>
      <c r="D534" s="136">
        <v>0</v>
      </c>
      <c r="E534" s="136">
        <v>0</v>
      </c>
    </row>
    <row r="535" spans="1:120">
      <c r="B535" s="135" t="s">
        <v>499</v>
      </c>
      <c r="C535" s="135" t="s">
        <v>500</v>
      </c>
      <c r="D535" s="136">
        <v>0</v>
      </c>
      <c r="E535" s="136">
        <v>0</v>
      </c>
    </row>
    <row r="536" spans="1:120">
      <c r="B536" s="135" t="s">
        <v>501</v>
      </c>
      <c r="C536" s="135" t="s">
        <v>502</v>
      </c>
      <c r="D536" s="136">
        <v>0</v>
      </c>
      <c r="E536" s="136">
        <v>0</v>
      </c>
    </row>
    <row r="537" spans="1:120">
      <c r="B537" s="135" t="s">
        <v>503</v>
      </c>
      <c r="C537" s="135" t="s">
        <v>504</v>
      </c>
      <c r="D537" s="136">
        <v>0</v>
      </c>
      <c r="E537" s="136">
        <v>32216.25</v>
      </c>
    </row>
    <row r="538" spans="1:120">
      <c r="B538" s="145">
        <v>22</v>
      </c>
      <c r="C538" s="135" t="s">
        <v>575</v>
      </c>
      <c r="D538" s="136">
        <v>0</v>
      </c>
      <c r="E538" s="136">
        <v>109000</v>
      </c>
    </row>
    <row r="539" spans="1:120">
      <c r="B539" s="135" t="s">
        <v>263</v>
      </c>
      <c r="C539" s="137" t="s">
        <v>120</v>
      </c>
      <c r="D539" s="136">
        <v>0</v>
      </c>
      <c r="E539" s="139">
        <f>SUM(E517:E538)</f>
        <v>13487766.25</v>
      </c>
    </row>
    <row r="540" spans="1:120">
      <c r="A540" s="132" t="s">
        <v>263</v>
      </c>
      <c r="B540" s="132" t="s">
        <v>263</v>
      </c>
      <c r="C540" s="132" t="s">
        <v>263</v>
      </c>
      <c r="D540" s="132" t="s">
        <v>263</v>
      </c>
      <c r="BP540" s="197"/>
      <c r="BQ540" s="197"/>
      <c r="BR540" s="197"/>
      <c r="BS540" s="197"/>
      <c r="BT540" s="197"/>
      <c r="BU540" s="197"/>
      <c r="BV540" s="197"/>
      <c r="BW540" s="197"/>
      <c r="BX540" s="197"/>
      <c r="BY540" s="197"/>
      <c r="BZ540" s="197"/>
      <c r="CA540" s="197"/>
      <c r="CB540" s="197"/>
      <c r="CC540" s="197"/>
      <c r="CD540" s="197"/>
      <c r="CE540" s="197"/>
      <c r="CF540" s="197"/>
      <c r="CG540" s="197"/>
      <c r="CH540" s="197"/>
      <c r="CI540" s="197"/>
      <c r="CJ540" s="197"/>
      <c r="CK540" s="197"/>
      <c r="CL540" s="197"/>
      <c r="CM540" s="197"/>
      <c r="CN540" s="197"/>
      <c r="CO540" s="197"/>
      <c r="CP540" s="197"/>
      <c r="CQ540" s="197"/>
      <c r="CR540" s="197"/>
      <c r="CS540" s="197"/>
      <c r="CT540" s="197"/>
      <c r="CU540" s="197"/>
      <c r="CV540" s="197"/>
      <c r="CW540" s="197"/>
      <c r="CX540" s="197"/>
      <c r="CY540" s="197"/>
      <c r="CZ540" s="197"/>
      <c r="DA540" s="197"/>
      <c r="DB540" s="197"/>
      <c r="DC540" s="197"/>
      <c r="DD540" s="197"/>
      <c r="DE540" s="197"/>
      <c r="DF540" s="197"/>
      <c r="DG540" s="197"/>
      <c r="DH540" s="197"/>
      <c r="DI540" s="197"/>
      <c r="DJ540" s="197"/>
      <c r="DK540" s="197"/>
      <c r="DL540" s="197"/>
      <c r="DM540" s="197"/>
      <c r="DN540" s="197"/>
      <c r="DO540" s="197"/>
      <c r="DP540" s="197"/>
    </row>
    <row r="541" spans="1:120" ht="15.75" customHeight="1">
      <c r="B541" s="198" t="s">
        <v>573</v>
      </c>
      <c r="C541" s="198"/>
      <c r="D541" s="198"/>
      <c r="E541" s="198"/>
    </row>
    <row r="542" spans="1:120" ht="15.75" customHeight="1">
      <c r="B542" s="198" t="s">
        <v>574</v>
      </c>
      <c r="C542" s="198"/>
      <c r="D542" s="198"/>
      <c r="E542" s="198"/>
    </row>
  </sheetData>
  <mergeCells count="105">
    <mergeCell ref="B542:E542"/>
    <mergeCell ref="B476:E476"/>
    <mergeCell ref="B511:E511"/>
    <mergeCell ref="B512:E512"/>
    <mergeCell ref="BP540:DP540"/>
    <mergeCell ref="B541:E541"/>
    <mergeCell ref="B452:E452"/>
    <mergeCell ref="B453:E453"/>
    <mergeCell ref="B467:E467"/>
    <mergeCell ref="B468:E468"/>
    <mergeCell ref="B475:E475"/>
    <mergeCell ref="B420:E420"/>
    <mergeCell ref="B430:E430"/>
    <mergeCell ref="B431:E431"/>
    <mergeCell ref="B442:E442"/>
    <mergeCell ref="B443:E443"/>
    <mergeCell ref="B378:E378"/>
    <mergeCell ref="B379:E379"/>
    <mergeCell ref="B407:E407"/>
    <mergeCell ref="B408:E408"/>
    <mergeCell ref="B419:E419"/>
    <mergeCell ref="B345:E345"/>
    <mergeCell ref="B353:E353"/>
    <mergeCell ref="B354:E354"/>
    <mergeCell ref="B365:E365"/>
    <mergeCell ref="B366:E366"/>
    <mergeCell ref="B312:E312"/>
    <mergeCell ref="B313:E313"/>
    <mergeCell ref="B323:E323"/>
    <mergeCell ref="B324:E324"/>
    <mergeCell ref="B344:E344"/>
    <mergeCell ref="B270:E270"/>
    <mergeCell ref="B285:E285"/>
    <mergeCell ref="B286:E286"/>
    <mergeCell ref="B296:E296"/>
    <mergeCell ref="B297:E297"/>
    <mergeCell ref="B245:E245"/>
    <mergeCell ref="B246:E246"/>
    <mergeCell ref="B258:E258"/>
    <mergeCell ref="B259:E259"/>
    <mergeCell ref="B269:E269"/>
    <mergeCell ref="B210:E210"/>
    <mergeCell ref="B220:E220"/>
    <mergeCell ref="B221:E221"/>
    <mergeCell ref="B234:E234"/>
    <mergeCell ref="B235:E235"/>
    <mergeCell ref="B189:E189"/>
    <mergeCell ref="B190:E190"/>
    <mergeCell ref="B198:E198"/>
    <mergeCell ref="B199:E199"/>
    <mergeCell ref="B209:E209"/>
    <mergeCell ref="B65:E65"/>
    <mergeCell ref="B133:E133"/>
    <mergeCell ref="B143:E143"/>
    <mergeCell ref="B144:E144"/>
    <mergeCell ref="B178:E178"/>
    <mergeCell ref="B179:E179"/>
    <mergeCell ref="B82:E82"/>
    <mergeCell ref="B83:E83"/>
    <mergeCell ref="B94:E94"/>
    <mergeCell ref="B95:E95"/>
    <mergeCell ref="B132:E132"/>
    <mergeCell ref="B13:E13"/>
    <mergeCell ref="B14:E14"/>
    <mergeCell ref="B26:E26"/>
    <mergeCell ref="B27:E27"/>
    <mergeCell ref="B38:E38"/>
    <mergeCell ref="B39:E39"/>
    <mergeCell ref="B55:E55"/>
    <mergeCell ref="B56:E56"/>
    <mergeCell ref="B64:E64"/>
    <mergeCell ref="BP12:DP12"/>
    <mergeCell ref="BP25:DP25"/>
    <mergeCell ref="BP37:DP37"/>
    <mergeCell ref="BP54:DP54"/>
    <mergeCell ref="BP63:DP63"/>
    <mergeCell ref="BP268:DP268"/>
    <mergeCell ref="BP93:DP93"/>
    <mergeCell ref="BP131:DP131"/>
    <mergeCell ref="BP142:DP142"/>
    <mergeCell ref="BP177:DP177"/>
    <mergeCell ref="BP188:DP188"/>
    <mergeCell ref="BP197:DP197"/>
    <mergeCell ref="BP208:DP208"/>
    <mergeCell ref="BP219:DP219"/>
    <mergeCell ref="BP233:DP233"/>
    <mergeCell ref="BP244:DP244"/>
    <mergeCell ref="BP257:DP257"/>
    <mergeCell ref="BP81:DP81"/>
    <mergeCell ref="BP451:DP451"/>
    <mergeCell ref="BP466:DP466"/>
    <mergeCell ref="BP474:DP474"/>
    <mergeCell ref="BP510:DP510"/>
    <mergeCell ref="BP441:DP441"/>
    <mergeCell ref="BP284:DP284"/>
    <mergeCell ref="BP295:DP295"/>
    <mergeCell ref="BP311:DP311"/>
    <mergeCell ref="BP322:DP322"/>
    <mergeCell ref="BP343:DP343"/>
    <mergeCell ref="BP352:DP352"/>
    <mergeCell ref="BP364:DP364"/>
    <mergeCell ref="BP377:DP377"/>
    <mergeCell ref="BP406:DP406"/>
    <mergeCell ref="BP418:DP418"/>
    <mergeCell ref="BP429:DP42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Face</vt:lpstr>
      <vt:lpstr>CT1</vt:lpstr>
      <vt:lpstr>CT2</vt:lpstr>
      <vt:lpstr>CT3</vt:lpstr>
      <vt:lpstr> CT4</vt:lpstr>
      <vt:lpstr>Тодруулга</vt:lpstr>
      <vt:lpstr>' CT4'!Print_Area</vt:lpstr>
      <vt:lpstr>'CT1'!Print_Area</vt:lpstr>
      <vt:lpstr>'CT2'!Print_Area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Altanduulga</cp:lastModifiedBy>
  <cp:lastPrinted>2023-07-20T03:19:53Z</cp:lastPrinted>
  <dcterms:created xsi:type="dcterms:W3CDTF">2022-05-03T07:41:49Z</dcterms:created>
  <dcterms:modified xsi:type="dcterms:W3CDTF">2023-07-20T03:19:54Z</dcterms:modified>
</cp:coreProperties>
</file>