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760" activeTab="3"/>
  </bookViews>
  <sheets>
    <sheet name="CT-1" sheetId="1" r:id="rId1"/>
    <sheet name="CT-2" sheetId="2" r:id="rId2"/>
    <sheet name="CT-3" sheetId="3" r:id="rId3"/>
    <sheet name="CT-4" sheetId="4" r:id="rId4"/>
  </sheets>
  <externalReferences>
    <externalReference r:id="rId5"/>
    <externalReference r:id="rId6"/>
  </externalReferences>
  <calcPr calcId="144525"/>
</workbook>
</file>

<file path=xl/comments1.xml><?xml version="1.0" encoding="utf-8"?>
<comments xmlns="http://schemas.openxmlformats.org/spreadsheetml/2006/main">
  <authors>
    <author>ismail - [2010]</author>
  </authors>
  <commentList>
    <comment ref="E20" authorId="0">
      <text>
        <r>
          <rPr>
            <b/>
            <sz val="9"/>
            <rFont val="Tahoma"/>
            <charset val="134"/>
          </rPr>
          <t>ismail - [2010]: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Tahoma"/>
            <charset val="134"/>
          </rPr>
          <t xml:space="preserve">зээл+ даатгал+ болзошгүй эрсдэл </t>
        </r>
      </text>
    </comment>
  </commentList>
</comments>
</file>

<file path=xl/sharedStrings.xml><?xml version="1.0" encoding="utf-8"?>
<sst xmlns="http://schemas.openxmlformats.org/spreadsheetml/2006/main" count="301">
  <si>
    <t xml:space="preserve">Сангийн Сайдын 2012  оны </t>
  </si>
  <si>
    <t>77-р тушаалаар батлав</t>
  </si>
  <si>
    <t>САНХҮҮ БАЙДЛЫН ТАЙЛАН</t>
  </si>
  <si>
    <t>2017 оны  06-р сарын 30</t>
  </si>
  <si>
    <t>Улсын их дэлгүүр ХК</t>
  </si>
  <si>
    <t>(Аж ахуйн нэгж байгууллагын нэр )</t>
  </si>
  <si>
    <t xml:space="preserve">             (төгрөгөөр)</t>
  </si>
  <si>
    <t>№</t>
  </si>
  <si>
    <t>Үзүүлэлт</t>
  </si>
  <si>
    <t>Эхний үлдэгдэл</t>
  </si>
  <si>
    <t>Эцсийн үлдэгдэл</t>
  </si>
  <si>
    <t>1-р сарын 01</t>
  </si>
  <si>
    <t>06-р сарын 30</t>
  </si>
  <si>
    <t>ХӨРӨНГӨ</t>
  </si>
  <si>
    <t>1.1.</t>
  </si>
  <si>
    <t>Эргэлтийн хөрөнгө</t>
  </si>
  <si>
    <t xml:space="preserve">  1.1.1</t>
  </si>
  <si>
    <t>Мөнгө, түүнтэй адилтгах хөрөнгө</t>
  </si>
  <si>
    <t xml:space="preserve">  1.1.2</t>
  </si>
  <si>
    <t>Дансны авлага</t>
  </si>
  <si>
    <t xml:space="preserve">  1.1.3</t>
  </si>
  <si>
    <t>Татвар, НДШ-ийн авлага</t>
  </si>
  <si>
    <t xml:space="preserve">  1.1.4</t>
  </si>
  <si>
    <t>Бусад авлага</t>
  </si>
  <si>
    <t xml:space="preserve">  1.1.5</t>
  </si>
  <si>
    <t>Бусал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</si>
  <si>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</si>
  <si>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</si>
  <si>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</si>
  <si>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</si>
  <si>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</si>
  <si>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</si>
  <si>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</si>
  <si>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</si>
  <si>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</si>
  <si>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/>
  </si>
  <si>
    <t xml:space="preserve">  1.1.11</t>
  </si>
  <si>
    <t>Эргэлтийн хөрөнгийн дүн</t>
  </si>
  <si>
    <t>1.2.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</si>
  <si>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</si>
  <si>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</si>
  <si>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</si>
  <si>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</si>
  <si>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</si>
  <si>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</si>
  <si>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</si>
  <si>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</si>
  <si>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</si>
  <si>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</si>
  <si>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</si>
  <si>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</si>
  <si>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</si>
  <si>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</si>
  <si>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</si>
  <si>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</si>
  <si>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</si>
  <si>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</si>
  <si>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</si>
  <si>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</si>
  <si>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>1.3.</t>
  </si>
  <si>
    <t>НИЙТ ХӨРӨНГИЙН ДҮН</t>
  </si>
  <si>
    <t>2.</t>
  </si>
  <si>
    <t>ӨР ТӨЛБӨР БА ЭЗДИЙН ӨМЧ</t>
  </si>
  <si>
    <t>2.1.</t>
  </si>
  <si>
    <t>Өр төлбөр</t>
  </si>
  <si>
    <t>2.1.1.</t>
  </si>
  <si>
    <t xml:space="preserve">Богино хугацаат өр төлбөр </t>
  </si>
  <si>
    <t xml:space="preserve">   2.1.1.1</t>
  </si>
  <si>
    <t>Дансны өглөг</t>
  </si>
  <si>
    <t xml:space="preserve">   2.1.1.2</t>
  </si>
  <si>
    <t>Цалингийн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</si>
  <si>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</si>
  <si>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</si>
  <si>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</si>
  <si>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</si>
  <si>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</si>
  <si>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Банкны 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</si>
  <si>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</si>
  <si>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</si>
  <si>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</si>
  <si>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</si>
  <si>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</si>
  <si>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</si>
  <si>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</si>
  <si>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</si>
  <si>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>2.1.1.10</t>
  </si>
  <si>
    <t>Бусад богино хугацаат өр төлбөр</t>
  </si>
  <si>
    <t>2.1.1.11</t>
  </si>
  <si>
    <t>Борлуулах зорилгоор эзэмшиж буй бүлэг хөрөнгөнд хамаарах өр төлбөр</t>
  </si>
  <si>
    <t>2.1.1.12</t>
  </si>
  <si>
    <t>2.1.1.13.</t>
  </si>
  <si>
    <t>Богино хугацаат өр төлбөрийн дүн</t>
  </si>
  <si>
    <t>2.1.2.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</si>
  <si>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</si>
  <si>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</si>
  <si>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</si>
  <si>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</si>
  <si>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</si>
  <si>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</si>
  <si>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</si>
  <si>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</si>
  <si>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</si>
  <si>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</si>
  <si>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>2.1.2.6</t>
  </si>
  <si>
    <t>Урт хугацаат өр төлбөрийн дүн</t>
  </si>
  <si>
    <t>2.2.</t>
  </si>
  <si>
    <t>Өр төлбөрийн нийт дүн</t>
  </si>
  <si>
    <t>2.3.</t>
  </si>
  <si>
    <t>Эздийн өмч</t>
  </si>
  <si>
    <t>2.3.1.</t>
  </si>
  <si>
    <t xml:space="preserve">Өмч:                                   -төрийн </t>
  </si>
  <si>
    <t>2.3.2.</t>
  </si>
  <si>
    <t xml:space="preserve">                -хувийн</t>
  </si>
  <si>
    <t>2.3.3</t>
  </si>
  <si>
    <t xml:space="preserve">                  -.хувьцаат</t>
  </si>
  <si>
    <t>2.3.4</t>
  </si>
  <si>
    <t>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</si>
  <si>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</si>
  <si>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</si>
  <si>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</si>
  <si>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</si>
  <si>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</si>
  <si>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хөрвүүлэлтийн нөөц</t>
  </si>
  <si>
    <t>2.3.8</t>
  </si>
  <si>
    <t>Эздийн өмчийн бусад хэсэг</t>
  </si>
  <si>
    <t>2.3.9</t>
  </si>
  <si>
    <t>Хуримтлагдсан ашиг</t>
  </si>
  <si>
    <t>2.3.9.1</t>
  </si>
  <si>
    <t>Тайлант үеийн</t>
  </si>
  <si>
    <t>2.3.9.2</t>
  </si>
  <si>
    <t>2.3.11</t>
  </si>
  <si>
    <t>Эздийн өмчийн нийт дүн</t>
  </si>
  <si>
    <t>2.5.20.</t>
  </si>
  <si>
    <t>ӨР ТӨЛБӨР БА ЭЗДИЙН ӨМЧИЙН ДҮН</t>
  </si>
  <si>
    <t xml:space="preserve">                           Захирал</t>
  </si>
  <si>
    <t xml:space="preserve">                           Нягтлан бодогч   </t>
  </si>
  <si>
    <t>ОРЛОГЫН ДЭЛГЭРЭНГҮЙ ТАЙЛАН</t>
  </si>
  <si>
    <t>/ төгрөгөөр/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</si>
  <si>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</si>
  <si>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</si>
  <si>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</si>
  <si>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</si>
  <si>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</si>
  <si>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</si>
  <si>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</si>
  <si>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</si>
  <si>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</si>
  <si>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</si>
  <si>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</si>
  <si>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</si>
  <si>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</si>
  <si>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</si>
  <si>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</si>
  <si>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</si>
  <si>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</si>
  <si>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</si>
  <si>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</si>
  <si>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</si>
  <si>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</si>
  <si>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</si>
  <si>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</si>
  <si>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</si>
  <si>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</si>
  <si>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</si>
  <si>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</si>
  <si>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</si>
  <si>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</si>
  <si>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</si>
  <si>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</si>
  <si>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</si>
  <si>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</si>
  <si>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</si>
  <si>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</si>
  <si>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</si>
  <si>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</si>
  <si>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</si>
  <si>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</si>
  <si>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</si>
  <si>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</si>
  <si>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</si>
  <si>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</si>
  <si>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</si>
  <si>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</si>
  <si>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</si>
  <si>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</si>
  <si>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</si>
  <si>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</si>
  <si>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</si>
  <si>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</si>
  <si>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</si>
  <si>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</si>
  <si>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</si>
  <si>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</si>
  <si>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</si>
  <si>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>МӨНГӨН ГҮЙЛГЭЭНИЙ ТАЙЛАН</t>
  </si>
  <si>
    <t>1</t>
  </si>
  <si>
    <t>ҮНДСЭН ҮЙЛ АЖИЛЛАГААНЫ МӨНГӨН ГҮЙЛГЭЭ</t>
  </si>
  <si>
    <t xml:space="preserve"> 1.1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</si>
  <si>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</si>
  <si>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</si>
  <si>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</si>
  <si>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</si>
  <si>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</si>
  <si>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</si>
  <si>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</si>
  <si>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 xml:space="preserve"> 1.2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</si>
  <si>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</si>
  <si>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</si>
  <si>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</si>
  <si>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</si>
  <si>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</si>
  <si>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</si>
  <si>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1.2.6</t>
  </si>
  <si>
    <t>Бэлтгэн нийлүүлэгчдэд төлсөн бусад мөнгө</t>
  </si>
  <si>
    <t>1.2.7</t>
  </si>
  <si>
    <t>Хүүний төлбөрт төлсөн</t>
  </si>
  <si>
    <t>1.2.8</t>
  </si>
  <si>
    <t>Татварын байгууллагад төлсөн</t>
  </si>
  <si>
    <t>1.2.9</t>
  </si>
  <si>
    <t>Даатгалын төлбөрт төлсөн</t>
  </si>
  <si>
    <t>Бусад мөнгөн зарлага</t>
  </si>
  <si>
    <t xml:space="preserve"> 1.3</t>
  </si>
  <si>
    <t>Үндсэн үйл ажиллагааны цэвэр мөнгөн гүйлгээний дүн</t>
  </si>
  <si>
    <t>2</t>
  </si>
  <si>
    <t>ХӨРӨНГӨ ОРУУЛАЛТЫН ҮЙЛ АЖИЛЛАГААНЫ МӨНГӨН ГҮЙЛГЭЭ</t>
  </si>
  <si>
    <t xml:space="preserve"> 2.1</t>
  </si>
  <si>
    <t xml:space="preserve">  2.1.1</t>
  </si>
  <si>
    <t>Үндсэн хөрөнгө борлуулсны орлого</t>
  </si>
  <si>
    <t xml:space="preserve">  2.1.2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</si>
  <si>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</si>
  <si>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</si>
  <si>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</si>
  <si>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</si>
  <si>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</si>
  <si>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</si>
  <si>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</si>
  <si>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</si>
  <si>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</si>
  <si>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</si>
  <si>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</si>
  <si>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</si>
  <si>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>Худалдаж авсан хөрөнгө оруулалт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</si>
  <si>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</si>
  <si>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</si>
  <si>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</si>
  <si>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</si>
  <si>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</si>
  <si>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</si>
  <si>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</si>
  <si>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</si>
  <si>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</si>
  <si>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</si>
  <si>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</si>
  <si>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</si>
  <si>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 xml:space="preserve"> 2.3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</si>
  <si>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</si>
  <si>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</si>
  <si>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</si>
  <si>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</si>
  <si>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</si>
  <si>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</si>
  <si>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</si>
  <si>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</si>
  <si>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</si>
  <si>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</si>
  <si>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>Хүү урамшууллын орлого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</si>
  <si>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</si>
  <si>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</si>
  <si>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</si>
  <si>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</si>
  <si>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</si>
  <si>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</si>
  <si>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</si>
  <si>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</si>
  <si>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</si>
  <si>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</si>
  <si>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</si>
  <si>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</si>
  <si>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</si>
  <si>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</si>
  <si>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</si>
  <si>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</si>
  <si>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</si>
  <si>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</si>
  <si>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</si>
  <si>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</si>
  <si>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 xml:space="preserve">                               ӨМЧИЙН ӨӨРЧЛӨЛТИЙН ТАЙЛАН</t>
  </si>
  <si>
    <t>/ төгрөгөөр /</t>
  </si>
  <si>
    <t>Өмч</t>
  </si>
  <si>
    <t>Нийт дүн</t>
  </si>
  <si>
    <t>8</t>
  </si>
  <si>
    <t>2015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</si>
  <si>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</si>
  <si>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</si>
  <si>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</si>
  <si>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</si>
  <si>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</si>
  <si>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7</t>
  </si>
  <si>
    <t>Дахин үнэлгээний нэмэгдлийн хэрэгжсэн дүн</t>
  </si>
  <si>
    <t>2016  оны 12-р сарын 31-ны үлдэгдэл</t>
  </si>
  <si>
    <t>2017  оны 06-р сарын 30-ны үлдэгдэл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</si>
</sst>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76" formatCode="_(* #,##0.000_);_(* \(#,##0.000\);_(* &quot;-&quot;??_);_(@_)"/>
    <numFmt numFmtId="42" formatCode="_(&quot;$&quot;* #,##0_);_(&quot;$&quot;* \(#,##0\);_(&quot;$&quot;* &quot;-&quot;_);_(@_)"/>
    <numFmt numFmtId="177" formatCode="0.0"/>
    <numFmt numFmtId="178" formatCode="_ * #,##0_ ;_ * \-#,##0_ ;_ * &quot;-&quot;_ ;_ @_ "/>
  </numFmts>
  <fonts count="36">
    <font>
      <sz val="11"/>
      <color theme="1"/>
      <name val="Calibri"/>
      <charset val="134"/>
      <scheme val="minor"/>
    </font>
    <font>
      <sz val="10"/>
      <name val="Arial"/>
      <charset val="134"/>
    </font>
    <font>
      <sz val="10"/>
      <color theme="1"/>
      <name val="Arial"/>
      <charset val="134"/>
    </font>
    <font>
      <b/>
      <sz val="12"/>
      <name val="Arial"/>
      <charset val="134"/>
    </font>
    <font>
      <b/>
      <sz val="10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b/>
      <sz val="10"/>
      <color theme="1"/>
      <name val="Arial"/>
      <charset val="134"/>
    </font>
    <font>
      <sz val="11"/>
      <name val="Arial"/>
      <charset val="134"/>
    </font>
    <font>
      <b/>
      <sz val="11"/>
      <name val="Arial"/>
      <charset val="134"/>
    </font>
    <font>
      <i/>
      <sz val="10"/>
      <name val="Arial"/>
      <charset val="134"/>
    </font>
    <font>
      <sz val="11"/>
      <name val="Times New Roman"/>
      <charset val="134"/>
    </font>
    <font>
      <sz val="10"/>
      <name val="Times New Roman"/>
      <charset val="134"/>
    </font>
    <font>
      <b/>
      <i/>
      <sz val="10"/>
      <name val="Arial"/>
      <charset val="134"/>
    </font>
    <font>
      <sz val="10"/>
      <color rgb="FFFF0000"/>
      <name val="Arial"/>
      <charset val="134"/>
    </font>
    <font>
      <b/>
      <u/>
      <sz val="10"/>
      <name val="Arial"/>
      <charset val="134"/>
    </font>
    <font>
      <sz val="12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0" borderId="15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2" fillId="12" borderId="19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" fillId="0" borderId="0"/>
    <xf numFmtId="0" fontId="18" fillId="2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1" fillId="0" borderId="0" xfId="32" applyFont="1"/>
    <xf numFmtId="0" fontId="2" fillId="2" borderId="0" xfId="32" applyFont="1" applyFill="1"/>
    <xf numFmtId="0" fontId="3" fillId="0" borderId="0" xfId="32" applyFont="1" applyAlignment="1">
      <alignment horizontal="center"/>
    </xf>
    <xf numFmtId="43" fontId="1" fillId="0" borderId="0" xfId="2" applyFont="1"/>
    <xf numFmtId="43" fontId="4" fillId="0" borderId="1" xfId="2" applyFont="1" applyBorder="1" applyAlignment="1">
      <alignment horizontal="center"/>
    </xf>
    <xf numFmtId="43" fontId="1" fillId="0" borderId="0" xfId="50" applyFont="1" applyFill="1" applyAlignment="1">
      <alignment horizontal="center"/>
    </xf>
    <xf numFmtId="0" fontId="4" fillId="0" borderId="2" xfId="32" applyFont="1" applyBorder="1" applyAlignment="1">
      <alignment horizontal="center" vertical="center" wrapText="1"/>
    </xf>
    <xf numFmtId="177" fontId="1" fillId="0" borderId="2" xfId="32" applyNumberFormat="1" applyFont="1" applyBorder="1" applyAlignment="1">
      <alignment horizontal="left" vertical="center" wrapText="1"/>
    </xf>
    <xf numFmtId="177" fontId="5" fillId="0" borderId="2" xfId="32" applyNumberFormat="1" applyFont="1" applyBorder="1" applyAlignment="1">
      <alignment horizontal="left" vertical="center" wrapText="1"/>
    </xf>
    <xf numFmtId="43" fontId="1" fillId="0" borderId="2" xfId="2" applyFont="1" applyBorder="1" applyAlignment="1">
      <alignment horizontal="right" vertical="center" wrapText="1"/>
    </xf>
    <xf numFmtId="177" fontId="6" fillId="0" borderId="2" xfId="32" applyNumberFormat="1" applyFont="1" applyBorder="1" applyAlignment="1">
      <alignment horizontal="left" vertical="center" wrapText="1"/>
    </xf>
    <xf numFmtId="43" fontId="4" fillId="0" borderId="2" xfId="2" applyFont="1" applyBorder="1" applyAlignment="1">
      <alignment horizontal="right" vertical="center" wrapText="1"/>
    </xf>
    <xf numFmtId="0" fontId="1" fillId="0" borderId="0" xfId="32" applyFont="1" applyAlignment="1"/>
    <xf numFmtId="43" fontId="1" fillId="2" borderId="0" xfId="50" applyFont="1" applyFill="1" applyAlignment="1">
      <alignment horizontal="left"/>
    </xf>
    <xf numFmtId="43" fontId="1" fillId="0" borderId="0" xfId="0" applyNumberFormat="1" applyFont="1"/>
    <xf numFmtId="43" fontId="1" fillId="2" borderId="0" xfId="50" applyFont="1" applyFill="1"/>
    <xf numFmtId="43" fontId="1" fillId="0" borderId="0" xfId="50" applyNumberFormat="1" applyFont="1" applyFill="1" applyBorder="1"/>
    <xf numFmtId="0" fontId="1" fillId="0" borderId="0" xfId="32" applyFont="1" applyAlignment="1">
      <alignment horizontal="left"/>
    </xf>
    <xf numFmtId="0" fontId="2" fillId="2" borderId="0" xfId="32" applyFont="1" applyFill="1" applyAlignment="1">
      <alignment horizontal="center"/>
    </xf>
    <xf numFmtId="0" fontId="1" fillId="0" borderId="0" xfId="32" applyFont="1" applyAlignment="1">
      <alignment horizontal="center"/>
    </xf>
    <xf numFmtId="0" fontId="2" fillId="2" borderId="0" xfId="0" applyFont="1" applyFill="1"/>
    <xf numFmtId="0" fontId="2" fillId="2" borderId="0" xfId="32" applyFont="1" applyFill="1" applyAlignment="1">
      <alignment horizontal="right" wrapText="1"/>
    </xf>
    <xf numFmtId="0" fontId="7" fillId="2" borderId="2" xfId="32" applyFont="1" applyFill="1" applyBorder="1" applyAlignment="1">
      <alignment horizontal="center" vertical="center" wrapText="1"/>
    </xf>
    <xf numFmtId="43" fontId="2" fillId="2" borderId="2" xfId="2" applyFont="1" applyFill="1" applyBorder="1" applyAlignment="1">
      <alignment horizontal="right" vertical="center" wrapText="1"/>
    </xf>
    <xf numFmtId="43" fontId="7" fillId="2" borderId="2" xfId="2" applyFont="1" applyFill="1" applyBorder="1" applyAlignment="1">
      <alignment horizontal="right" vertical="center" wrapText="1"/>
    </xf>
    <xf numFmtId="43" fontId="2" fillId="2" borderId="0" xfId="32" applyNumberFormat="1" applyFont="1" applyFill="1"/>
    <xf numFmtId="0" fontId="8" fillId="0" borderId="0" xfId="32" applyFont="1"/>
    <xf numFmtId="43" fontId="1" fillId="0" borderId="0" xfId="2" applyFont="1" applyAlignment="1">
      <alignment horizontal="center"/>
    </xf>
    <xf numFmtId="0" fontId="3" fillId="0" borderId="0" xfId="32" applyFont="1" applyAlignment="1">
      <alignment horizontal="center" vertical="center"/>
    </xf>
    <xf numFmtId="0" fontId="4" fillId="0" borderId="0" xfId="32" applyFont="1" applyAlignment="1">
      <alignment horizontal="center" vertical="center"/>
    </xf>
    <xf numFmtId="43" fontId="4" fillId="0" borderId="0" xfId="2" applyFont="1" applyAlignment="1">
      <alignment horizontal="center" vertical="center"/>
    </xf>
    <xf numFmtId="0" fontId="4" fillId="0" borderId="1" xfId="32" applyFont="1" applyBorder="1" applyAlignment="1">
      <alignment horizontal="center" vertical="center"/>
    </xf>
    <xf numFmtId="0" fontId="9" fillId="0" borderId="1" xfId="32" applyFont="1" applyBorder="1" applyAlignment="1">
      <alignment horizontal="center" vertical="center"/>
    </xf>
    <xf numFmtId="0" fontId="1" fillId="0" borderId="0" xfId="32" applyFont="1" applyAlignment="1">
      <alignment horizontal="left" vertical="center"/>
    </xf>
    <xf numFmtId="0" fontId="1" fillId="0" borderId="0" xfId="32" applyFont="1" applyAlignment="1">
      <alignment vertical="top" wrapText="1"/>
    </xf>
    <xf numFmtId="43" fontId="4" fillId="0" borderId="2" xfId="2" applyFont="1" applyBorder="1" applyAlignment="1">
      <alignment horizontal="center" vertical="center" wrapText="1"/>
    </xf>
    <xf numFmtId="177" fontId="4" fillId="0" borderId="2" xfId="32" applyNumberFormat="1" applyFont="1" applyBorder="1" applyAlignment="1">
      <alignment horizontal="left" vertical="center" wrapText="1"/>
    </xf>
    <xf numFmtId="177" fontId="4" fillId="0" borderId="2" xfId="32" applyNumberFormat="1" applyFont="1" applyBorder="1" applyAlignment="1">
      <alignment horizontal="right" vertical="center" wrapText="1"/>
    </xf>
    <xf numFmtId="43" fontId="1" fillId="0" borderId="0" xfId="32" applyNumberFormat="1" applyFont="1"/>
    <xf numFmtId="43" fontId="4" fillId="0" borderId="3" xfId="2" applyFont="1" applyBorder="1" applyAlignment="1">
      <alignment horizontal="right" vertical="center" wrapText="1"/>
    </xf>
    <xf numFmtId="43" fontId="1" fillId="0" borderId="3" xfId="2" applyFont="1" applyBorder="1" applyAlignment="1">
      <alignment horizontal="right" vertical="center" wrapText="1"/>
    </xf>
    <xf numFmtId="0" fontId="10" fillId="0" borderId="0" xfId="32" applyFont="1"/>
    <xf numFmtId="0" fontId="8" fillId="0" borderId="0" xfId="32" applyFont="1" applyAlignment="1"/>
    <xf numFmtId="43" fontId="8" fillId="2" borderId="0" xfId="50" applyFont="1" applyFill="1" applyAlignment="1">
      <alignment horizontal="left"/>
    </xf>
    <xf numFmtId="43" fontId="8" fillId="0" borderId="0" xfId="32" applyNumberFormat="1" applyFont="1"/>
    <xf numFmtId="43" fontId="8" fillId="2" borderId="0" xfId="50" applyFont="1" applyFill="1"/>
    <xf numFmtId="0" fontId="8" fillId="0" borderId="0" xfId="32" applyFont="1" applyAlignment="1">
      <alignment horizontal="left"/>
    </xf>
    <xf numFmtId="176" fontId="8" fillId="0" borderId="0" xfId="32" applyNumberFormat="1" applyFont="1"/>
    <xf numFmtId="0" fontId="4" fillId="0" borderId="0" xfId="32" applyFont="1"/>
    <xf numFmtId="0" fontId="6" fillId="0" borderId="0" xfId="0" applyFont="1" applyAlignment="1">
      <alignment horizontal="center"/>
    </xf>
    <xf numFmtId="0" fontId="4" fillId="0" borderId="0" xfId="32" applyFont="1" applyAlignment="1">
      <alignment horizontal="center"/>
    </xf>
    <xf numFmtId="0" fontId="4" fillId="0" borderId="1" xfId="32" applyFont="1" applyBorder="1" applyAlignment="1">
      <alignment horizontal="center"/>
    </xf>
    <xf numFmtId="43" fontId="1" fillId="0" borderId="0" xfId="32" applyNumberFormat="1" applyFont="1" applyAlignment="1">
      <alignment horizontal="center" vertical="top" wrapText="1"/>
    </xf>
    <xf numFmtId="0" fontId="1" fillId="0" borderId="0" xfId="32" applyFont="1" applyAlignment="1">
      <alignment horizontal="center" vertical="top" wrapText="1"/>
    </xf>
    <xf numFmtId="177" fontId="1" fillId="0" borderId="2" xfId="32" applyNumberFormat="1" applyFont="1" applyBorder="1" applyAlignment="1">
      <alignment horizontal="center" vertical="center" wrapText="1"/>
    </xf>
    <xf numFmtId="177" fontId="4" fillId="0" borderId="2" xfId="32" applyNumberFormat="1" applyFont="1" applyBorder="1" applyAlignment="1">
      <alignment horizontal="center" vertical="center" wrapText="1"/>
    </xf>
    <xf numFmtId="43" fontId="4" fillId="0" borderId="0" xfId="32" applyNumberFormat="1" applyFont="1"/>
    <xf numFmtId="0" fontId="9" fillId="0" borderId="0" xfId="32" applyFont="1" applyAlignment="1">
      <alignment horizontal="left"/>
    </xf>
    <xf numFmtId="0" fontId="9" fillId="0" borderId="0" xfId="32" applyFont="1" applyAlignment="1">
      <alignment horizontal="center"/>
    </xf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43" fontId="1" fillId="0" borderId="0" xfId="50" applyFont="1" applyFill="1"/>
    <xf numFmtId="43" fontId="1" fillId="0" borderId="0" xfId="50" applyNumberFormat="1" applyFont="1" applyFill="1"/>
    <xf numFmtId="43" fontId="1" fillId="0" borderId="4" xfId="5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3" fontId="4" fillId="0" borderId="2" xfId="0" applyNumberFormat="1" applyFont="1" applyFill="1" applyBorder="1" applyAlignment="1">
      <alignment horizontal="center" vertical="center" wrapText="1"/>
    </xf>
    <xf numFmtId="0" fontId="4" fillId="0" borderId="6" xfId="32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43" fontId="4" fillId="0" borderId="8" xfId="50" applyFont="1" applyFill="1" applyBorder="1" applyAlignment="1">
      <alignment horizontal="center"/>
    </xf>
    <xf numFmtId="43" fontId="4" fillId="0" borderId="8" xfId="50" applyNumberFormat="1" applyFont="1" applyFill="1" applyBorder="1" applyAlignment="1">
      <alignment horizontal="center"/>
    </xf>
    <xf numFmtId="0" fontId="4" fillId="0" borderId="8" xfId="32" applyFont="1" applyBorder="1" applyAlignment="1">
      <alignment horizontal="center"/>
    </xf>
    <xf numFmtId="2" fontId="1" fillId="0" borderId="8" xfId="50" applyNumberFormat="1" applyFont="1" applyFill="1" applyBorder="1"/>
    <xf numFmtId="0" fontId="13" fillId="0" borderId="8" xfId="32" applyFont="1" applyBorder="1" applyAlignment="1">
      <alignment horizontal="left"/>
    </xf>
    <xf numFmtId="2" fontId="1" fillId="2" borderId="8" xfId="50" applyNumberFormat="1" applyFont="1" applyFill="1" applyBorder="1"/>
    <xf numFmtId="0" fontId="1" fillId="0" borderId="8" xfId="32" applyFont="1" applyBorder="1"/>
    <xf numFmtId="43" fontId="1" fillId="2" borderId="8" xfId="2" applyFont="1" applyFill="1" applyBorder="1"/>
    <xf numFmtId="177" fontId="1" fillId="0" borderId="2" xfId="0" applyNumberFormat="1" applyFont="1" applyBorder="1" applyAlignment="1">
      <alignment horizontal="left" vertical="center" wrapText="1"/>
    </xf>
    <xf numFmtId="43" fontId="1" fillId="0" borderId="8" xfId="2" applyFont="1" applyFill="1" applyBorder="1"/>
    <xf numFmtId="0" fontId="1" fillId="0" borderId="8" xfId="32" applyFont="1" applyBorder="1" applyAlignment="1">
      <alignment horizontal="left" vertical="center" wrapText="1"/>
    </xf>
    <xf numFmtId="0" fontId="4" fillId="0" borderId="8" xfId="32" applyFont="1" applyBorder="1"/>
    <xf numFmtId="43" fontId="4" fillId="0" borderId="8" xfId="2" applyFont="1" applyFill="1" applyBorder="1"/>
    <xf numFmtId="43" fontId="14" fillId="0" borderId="8" xfId="2" applyFont="1" applyFill="1" applyBorder="1"/>
    <xf numFmtId="43" fontId="1" fillId="0" borderId="9" xfId="2" applyFont="1" applyFill="1" applyBorder="1"/>
    <xf numFmtId="43" fontId="4" fillId="0" borderId="10" xfId="2" applyFont="1" applyFill="1" applyBorder="1"/>
    <xf numFmtId="43" fontId="15" fillId="0" borderId="11" xfId="2" applyFont="1" applyFill="1" applyBorder="1"/>
    <xf numFmtId="0" fontId="13" fillId="0" borderId="8" xfId="32" applyFont="1" applyBorder="1"/>
    <xf numFmtId="0" fontId="1" fillId="0" borderId="8" xfId="32" applyFont="1" applyBorder="1" applyAlignment="1">
      <alignment vertical="center"/>
    </xf>
    <xf numFmtId="0" fontId="1" fillId="0" borderId="0" xfId="32" applyFont="1" applyBorder="1"/>
    <xf numFmtId="0" fontId="13" fillId="0" borderId="0" xfId="32" applyFont="1" applyAlignment="1">
      <alignment horizontal="center"/>
    </xf>
    <xf numFmtId="0" fontId="4" fillId="0" borderId="8" xfId="32" applyFont="1" applyBorder="1" applyAlignment="1">
      <alignment horizontal="left"/>
    </xf>
    <xf numFmtId="43" fontId="7" fillId="0" borderId="8" xfId="2" applyFont="1" applyFill="1" applyBorder="1"/>
    <xf numFmtId="0" fontId="1" fillId="0" borderId="8" xfId="32" applyFont="1" applyBorder="1" applyAlignment="1">
      <alignment horizontal="left"/>
    </xf>
    <xf numFmtId="0" fontId="1" fillId="0" borderId="8" xfId="32" applyFont="1" applyBorder="1" applyAlignment="1">
      <alignment horizontal="center"/>
    </xf>
    <xf numFmtId="0" fontId="4" fillId="0" borderId="12" xfId="32" applyFont="1" applyBorder="1" applyAlignment="1">
      <alignment horizontal="left"/>
    </xf>
    <xf numFmtId="0" fontId="4" fillId="0" borderId="12" xfId="32" applyFont="1" applyBorder="1" applyAlignment="1">
      <alignment horizontal="center"/>
    </xf>
    <xf numFmtId="43" fontId="4" fillId="0" borderId="12" xfId="2" applyFont="1" applyFill="1" applyBorder="1"/>
    <xf numFmtId="43" fontId="1" fillId="0" borderId="0" xfId="2" applyFont="1" applyFill="1"/>
    <xf numFmtId="43" fontId="8" fillId="2" borderId="0" xfId="50" applyNumberFormat="1" applyFont="1" applyFill="1"/>
    <xf numFmtId="0" fontId="16" fillId="0" borderId="0" xfId="0" applyFont="1" applyFill="1" applyAlignment="1"/>
    <xf numFmtId="43" fontId="16" fillId="0" borderId="0" xfId="2" applyFont="1"/>
    <xf numFmtId="43" fontId="16" fillId="0" borderId="0" xfId="0" applyNumberFormat="1" applyFont="1" applyFill="1" applyAlignment="1"/>
    <xf numFmtId="43" fontId="16" fillId="2" borderId="0" xfId="50" applyFont="1" applyFill="1"/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  <cellStyle name="Comma 2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SE-A-01\Desktop\A%20balance%20UIDHK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40;&#1051;&#1040;&#1053;&#1057;%20&#1061;&#1059;&#1047;%20&#1061;&#105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ur "/>
      <sheetName val="data.1"/>
      <sheetName val="income.1"/>
      <sheetName val="MGT.1"/>
      <sheetName val="UUT.1"/>
      <sheetName val="todruulga "/>
      <sheetName val="9.Үндсэн хөрөнгө"/>
      <sheetName val="undsenhurung "/>
      <sheetName val="Sheet3"/>
      <sheetName val="Sheet4"/>
      <sheetName val="Sheet1"/>
      <sheetName val="ed realtor "/>
      <sheetName val="Sheet6"/>
      <sheetName val="5101"/>
      <sheetName val=" undsen   hurungu "/>
      <sheetName val="Sheet2"/>
    </sheetNames>
    <sheetDataSet>
      <sheetData sheetId="0"/>
      <sheetData sheetId="1">
        <row r="1">
          <cell r="C1" t="str">
            <v>Сангийн Сайдын 2012  оны </v>
          </cell>
        </row>
        <row r="2">
          <cell r="C2" t="str">
            <v>77-р тушаалаар батлав</v>
          </cell>
        </row>
        <row r="5">
          <cell r="B5" t="str">
            <v>Улсын их дэлгүүр ХК</v>
          </cell>
        </row>
        <row r="6">
          <cell r="B6" t="str">
            <v>(Ажахуйн нэгж байгууллагын нэр )</v>
          </cell>
        </row>
      </sheetData>
      <sheetData sheetId="2">
        <row r="6">
          <cell r="C6" t="str">
            <v>Улсын их дэлгүүр ХК</v>
          </cell>
        </row>
        <row r="7">
          <cell r="C7" t="str">
            <v>(Ажахуйн нэгж байгууллагын нэр 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uur "/>
      <sheetName val="data.1"/>
      <sheetName val="income.1"/>
      <sheetName val="MGT.1"/>
      <sheetName val="UUT.1"/>
      <sheetName val="todruulga "/>
      <sheetName val="9.Үндсэн хөрөнгө"/>
      <sheetName val="undsenhurung "/>
      <sheetName val="Sheet3"/>
      <sheetName val="Sheet4"/>
      <sheetName val="Sheet1"/>
      <sheetName val="ed realtor "/>
      <sheetName val="Sheet6"/>
      <sheetName val="5101"/>
      <sheetName val=" undsen   hurungu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M78"/>
  <sheetViews>
    <sheetView workbookViewId="0">
      <selection activeCell="D4" sqref="D4:E4"/>
    </sheetView>
  </sheetViews>
  <sheetFormatPr defaultColWidth="9" defaultRowHeight="15"/>
  <cols>
    <col min="1" max="1" width="5" customWidth="1"/>
    <col min="2" max="2" width="8.14285714285714" customWidth="1"/>
    <col min="3" max="3" width="41.8571428571429" customWidth="1"/>
    <col min="4" max="5" width="19.2857142857143" customWidth="1"/>
  </cols>
  <sheetData>
    <row r="1" spans="2:5">
      <c r="B1" s="61"/>
      <c r="C1" s="62"/>
      <c r="D1" s="51" t="s">
        <v>0</v>
      </c>
      <c r="E1" s="51"/>
    </row>
    <row r="2" spans="2:5">
      <c r="B2" s="61"/>
      <c r="C2" s="62"/>
      <c r="D2" s="51" t="s">
        <v>1</v>
      </c>
      <c r="E2" s="51"/>
    </row>
    <row r="3" ht="15.75" spans="2:5">
      <c r="B3" s="63" t="s">
        <v>2</v>
      </c>
      <c r="C3" s="63"/>
      <c r="D3" s="63"/>
      <c r="E3" s="63"/>
    </row>
    <row r="4" spans="2:5">
      <c r="B4" s="2"/>
      <c r="C4" s="2"/>
      <c r="D4" s="7" t="s">
        <v>3</v>
      </c>
      <c r="E4" s="7"/>
    </row>
    <row r="5" ht="15.75" spans="2:5">
      <c r="B5" s="53"/>
      <c r="C5" s="64" t="s">
        <v>4</v>
      </c>
      <c r="D5" s="65"/>
      <c r="E5" s="66"/>
    </row>
    <row r="6" ht="15.75" spans="2:5">
      <c r="B6" s="21"/>
      <c r="C6" s="21" t="s">
        <v>5</v>
      </c>
      <c r="D6" s="65"/>
      <c r="E6" s="66"/>
    </row>
    <row r="7" spans="2:5">
      <c r="B7" s="21"/>
      <c r="C7" s="21"/>
      <c r="D7" s="67" t="s">
        <v>6</v>
      </c>
      <c r="E7" s="67"/>
    </row>
    <row r="8" spans="2:5">
      <c r="B8" s="68" t="s">
        <v>7</v>
      </c>
      <c r="C8" s="69" t="s">
        <v>8</v>
      </c>
      <c r="D8" s="70" t="s">
        <v>9</v>
      </c>
      <c r="E8" s="71" t="s">
        <v>10</v>
      </c>
    </row>
    <row r="9" spans="2:5">
      <c r="B9" s="72"/>
      <c r="C9" s="73"/>
      <c r="D9" s="74" t="s">
        <v>11</v>
      </c>
      <c r="E9" s="75" t="s">
        <v>12</v>
      </c>
    </row>
    <row r="10" spans="2:5">
      <c r="B10" s="76">
        <v>1</v>
      </c>
      <c r="C10" s="76" t="s">
        <v>13</v>
      </c>
      <c r="D10" s="77"/>
      <c r="E10" s="77"/>
    </row>
    <row r="11" spans="2:5">
      <c r="B11" s="76" t="s">
        <v>14</v>
      </c>
      <c r="C11" s="78" t="s">
        <v>15</v>
      </c>
      <c r="D11" s="77"/>
      <c r="E11" s="79"/>
    </row>
    <row r="12" spans="2:5">
      <c r="B12" s="80" t="s">
        <v>16</v>
      </c>
      <c r="C12" s="80" t="s">
        <v>17</v>
      </c>
      <c r="D12" s="81">
        <v>123262.49</v>
      </c>
      <c r="E12" s="81">
        <v>170554.38</v>
      </c>
    </row>
    <row r="13" spans="2:5">
      <c r="B13" s="80" t="s">
        <v>18</v>
      </c>
      <c r="C13" s="80" t="s">
        <v>19</v>
      </c>
      <c r="D13" s="81">
        <v>2495056.27</v>
      </c>
      <c r="E13" s="81">
        <v>1210816.25</v>
      </c>
    </row>
    <row r="14" spans="2:5">
      <c r="B14" s="80" t="s">
        <v>20</v>
      </c>
      <c r="C14" s="82" t="s">
        <v>21</v>
      </c>
      <c r="D14" s="81">
        <v>314047.65</v>
      </c>
      <c r="E14" s="81">
        <v>197681.72</v>
      </c>
    </row>
    <row r="15" spans="2:5">
      <c r="B15" s="80" t="s">
        <v>22</v>
      </c>
      <c r="C15" s="80" t="s">
        <v>23</v>
      </c>
      <c r="D15" s="81"/>
      <c r="E15" s="81"/>
    </row>
    <row r="16" spans="2:5">
      <c r="B16" s="80" t="s">
        <v>24</v>
      </c>
      <c r="C16" s="80" t="s">
        <v>25</v>
      </c>
      <c r="D16" s="81"/>
      <c r="E16" s="81"/>
    </row>
    <row r="17" spans="2:5">
      <c r="B17" s="80" t="s">
        <v>26</v>
      </c>
      <c r="C17" s="80" t="s">
        <v>27</v>
      </c>
      <c r="D17" s="83">
        <v>127266.02</v>
      </c>
      <c r="E17" s="83">
        <v>6551273.44</v>
      </c>
    </row>
    <row r="18" spans="2:5">
      <c r="B18" s="80" t="s">
        <v>28</v>
      </c>
      <c r="C18" s="80" t="s">
        <v>29</v>
      </c>
      <c r="D18" s="83">
        <v>82500000</v>
      </c>
      <c r="E18" s="83">
        <v>41250000</v>
      </c>
    </row>
    <row r="19" spans="2:5">
      <c r="B19" s="80" t="s">
        <v>30</v>
      </c>
      <c r="C19" s="80" t="s">
        <v>31</v>
      </c>
      <c r="D19" s="83"/>
      <c r="E19" s="83"/>
    </row>
    <row r="20" ht="25.5" spans="2:5">
      <c r="B20" s="80" t="s">
        <v>32</v>
      </c>
      <c r="C20" s="84" t="s">
        <v>33</v>
      </c>
      <c r="D20" s="83"/>
      <c r="E20" s="83"/>
    </row>
    <row r="21" spans="2:5">
      <c r="B21" s="80" t="s">
        <v>34</v>
      </c>
      <c r="C21" s="84" t="s">
        <v>35</v>
      </c>
      <c r="D21" s="83"/>
      <c r="E21" s="83"/>
    </row>
    <row r="22" spans="2:5">
      <c r="B22" s="85" t="s">
        <v>36</v>
      </c>
      <c r="C22" s="76" t="s">
        <v>37</v>
      </c>
      <c r="D22" s="86">
        <v>85559632.43</v>
      </c>
      <c r="E22" s="86">
        <f>SUM(E12:E21)</f>
        <v>49380325.79</v>
      </c>
    </row>
    <row r="23" spans="2:5">
      <c r="B23" s="85" t="s">
        <v>38</v>
      </c>
      <c r="C23" s="78" t="s">
        <v>39</v>
      </c>
      <c r="D23" s="83">
        <v>0</v>
      </c>
      <c r="E23" s="83">
        <v>0</v>
      </c>
    </row>
    <row r="24" spans="2:5">
      <c r="B24" s="80" t="s">
        <v>40</v>
      </c>
      <c r="C24" s="80" t="s">
        <v>41</v>
      </c>
      <c r="D24" s="83">
        <v>9197658407.37</v>
      </c>
      <c r="E24" s="83">
        <v>8928764420.03</v>
      </c>
    </row>
    <row r="25" spans="2:5">
      <c r="B25" s="80" t="s">
        <v>42</v>
      </c>
      <c r="C25" s="80" t="s">
        <v>43</v>
      </c>
      <c r="D25" s="83"/>
      <c r="E25" s="83"/>
    </row>
    <row r="26" spans="2:5">
      <c r="B26" s="80" t="s">
        <v>44</v>
      </c>
      <c r="C26" s="80" t="s">
        <v>45</v>
      </c>
      <c r="D26" s="83"/>
      <c r="E26" s="83"/>
    </row>
    <row r="27" spans="2:5">
      <c r="B27" s="80" t="s">
        <v>46</v>
      </c>
      <c r="C27" s="80" t="s">
        <v>47</v>
      </c>
      <c r="D27" s="83">
        <v>33811920</v>
      </c>
      <c r="E27" s="83">
        <v>33811920</v>
      </c>
    </row>
    <row r="28" spans="2:5">
      <c r="B28" s="80" t="s">
        <v>48</v>
      </c>
      <c r="C28" s="80" t="s">
        <v>49</v>
      </c>
      <c r="D28" s="83"/>
      <c r="E28" s="83"/>
    </row>
    <row r="29" spans="2:5">
      <c r="B29" s="80" t="s">
        <v>50</v>
      </c>
      <c r="C29" s="80" t="s">
        <v>51</v>
      </c>
      <c r="D29" s="83"/>
      <c r="E29" s="83"/>
    </row>
    <row r="30" spans="2:5">
      <c r="B30" s="80" t="s">
        <v>52</v>
      </c>
      <c r="C30" s="80" t="s">
        <v>53</v>
      </c>
      <c r="D30" s="83"/>
      <c r="E30" s="83"/>
    </row>
    <row r="31" spans="2:5">
      <c r="B31" s="80" t="s">
        <v>54</v>
      </c>
      <c r="C31" s="80" t="s">
        <v>55</v>
      </c>
      <c r="D31" s="83"/>
      <c r="E31" s="87"/>
    </row>
    <row r="32" spans="2:5">
      <c r="B32" s="80" t="s">
        <v>56</v>
      </c>
      <c r="C32" s="80" t="s">
        <v>35</v>
      </c>
      <c r="D32" s="88"/>
      <c r="E32" s="88"/>
    </row>
    <row r="33" ht="15.75" spans="2:5">
      <c r="B33" s="80" t="s">
        <v>57</v>
      </c>
      <c r="C33" s="76" t="s">
        <v>58</v>
      </c>
      <c r="D33" s="89">
        <v>9231470327.37</v>
      </c>
      <c r="E33" s="89">
        <f>SUM(E24:E31)</f>
        <v>8962576340.03</v>
      </c>
    </row>
    <row r="34" ht="15.75" spans="2:5">
      <c r="B34" s="85" t="s">
        <v>59</v>
      </c>
      <c r="C34" s="76" t="s">
        <v>60</v>
      </c>
      <c r="D34" s="90">
        <v>9317029959.8</v>
      </c>
      <c r="E34" s="90">
        <f>+E22+E33</f>
        <v>9011956665.82</v>
      </c>
    </row>
    <row r="35" spans="2:5">
      <c r="B35" s="85" t="s">
        <v>61</v>
      </c>
      <c r="C35" s="76" t="s">
        <v>62</v>
      </c>
      <c r="D35" s="83">
        <v>0</v>
      </c>
      <c r="E35" s="83">
        <v>0</v>
      </c>
    </row>
    <row r="36" spans="2:5">
      <c r="B36" s="85" t="s">
        <v>63</v>
      </c>
      <c r="C36" s="76" t="s">
        <v>64</v>
      </c>
      <c r="D36" s="83">
        <v>0</v>
      </c>
      <c r="E36" s="83">
        <v>0</v>
      </c>
    </row>
    <row r="37" spans="2:5">
      <c r="B37" s="85" t="s">
        <v>65</v>
      </c>
      <c r="C37" s="91" t="s">
        <v>66</v>
      </c>
      <c r="D37" s="83"/>
      <c r="E37" s="83"/>
    </row>
    <row r="38" spans="2:5">
      <c r="B38" s="92" t="s">
        <v>67</v>
      </c>
      <c r="C38" s="80" t="s">
        <v>68</v>
      </c>
      <c r="D38" s="83">
        <v>67789472.84</v>
      </c>
      <c r="E38" s="83">
        <v>85077095.54</v>
      </c>
    </row>
    <row r="39" spans="2:5">
      <c r="B39" s="92" t="s">
        <v>69</v>
      </c>
      <c r="C39" s="93" t="s">
        <v>70</v>
      </c>
      <c r="D39" s="83">
        <v>1231946</v>
      </c>
      <c r="E39" s="83">
        <v>1446946</v>
      </c>
    </row>
    <row r="40" spans="2:5">
      <c r="B40" s="92" t="s">
        <v>71</v>
      </c>
      <c r="C40" s="80" t="s">
        <v>72</v>
      </c>
      <c r="D40" s="83">
        <v>3111449.95</v>
      </c>
      <c r="E40" s="83">
        <v>13422471.6</v>
      </c>
    </row>
    <row r="41" spans="2:5">
      <c r="B41" s="92" t="s">
        <v>73</v>
      </c>
      <c r="C41" s="80" t="s">
        <v>74</v>
      </c>
      <c r="D41" s="83"/>
      <c r="E41" s="83"/>
    </row>
    <row r="42" spans="2:5">
      <c r="B42" s="92" t="s">
        <v>75</v>
      </c>
      <c r="C42" s="80" t="s">
        <v>76</v>
      </c>
      <c r="D42" s="83"/>
      <c r="E42" s="83"/>
    </row>
    <row r="43" spans="2:5">
      <c r="B43" s="92" t="s">
        <v>77</v>
      </c>
      <c r="C43" s="80" t="s">
        <v>78</v>
      </c>
      <c r="D43" s="83"/>
      <c r="E43" s="83"/>
    </row>
    <row r="44" spans="2:5">
      <c r="B44" s="92" t="s">
        <v>79</v>
      </c>
      <c r="C44" s="80" t="s">
        <v>80</v>
      </c>
      <c r="D44" s="83">
        <v>15433581</v>
      </c>
      <c r="E44" s="83">
        <v>15433581</v>
      </c>
    </row>
    <row r="45" spans="2:5">
      <c r="B45" s="92" t="s">
        <v>81</v>
      </c>
      <c r="C45" s="80" t="s">
        <v>82</v>
      </c>
      <c r="D45" s="83"/>
      <c r="E45" s="83"/>
    </row>
    <row r="46" spans="2:5">
      <c r="B46" s="92" t="s">
        <v>83</v>
      </c>
      <c r="C46" s="80" t="s">
        <v>84</v>
      </c>
      <c r="D46" s="83"/>
      <c r="E46" s="83"/>
    </row>
    <row r="47" spans="2:5">
      <c r="B47" s="92" t="s">
        <v>85</v>
      </c>
      <c r="C47" s="80" t="s">
        <v>86</v>
      </c>
      <c r="D47" s="83">
        <v>382764.33</v>
      </c>
      <c r="E47" s="83">
        <v>121995693.14</v>
      </c>
    </row>
    <row r="48" ht="25.5" spans="2:5">
      <c r="B48" s="92" t="s">
        <v>87</v>
      </c>
      <c r="C48" s="84" t="s">
        <v>88</v>
      </c>
      <c r="D48" s="83"/>
      <c r="E48" s="83"/>
    </row>
    <row r="49" spans="2:5">
      <c r="B49" s="92" t="s">
        <v>89</v>
      </c>
      <c r="C49" s="80" t="s">
        <v>35</v>
      </c>
      <c r="D49" s="83"/>
      <c r="E49" s="83"/>
    </row>
    <row r="50" spans="2:5">
      <c r="B50" s="85" t="s">
        <v>90</v>
      </c>
      <c r="C50" s="94" t="s">
        <v>91</v>
      </c>
      <c r="D50" s="86">
        <v>87949214.12</v>
      </c>
      <c r="E50" s="86">
        <f>SUM(E38:E48)</f>
        <v>237375787.28</v>
      </c>
    </row>
    <row r="51" spans="2:5">
      <c r="B51" s="85" t="s">
        <v>92</v>
      </c>
      <c r="C51" s="78" t="s">
        <v>93</v>
      </c>
      <c r="D51" s="83">
        <v>0</v>
      </c>
      <c r="E51" s="83">
        <v>0</v>
      </c>
    </row>
    <row r="52" spans="2:5">
      <c r="B52" s="80" t="s">
        <v>94</v>
      </c>
      <c r="C52" s="80" t="s">
        <v>95</v>
      </c>
      <c r="D52" s="83">
        <v>10875970374.34</v>
      </c>
      <c r="E52" s="83">
        <v>9990248536.2</v>
      </c>
    </row>
    <row r="53" spans="2:5">
      <c r="B53" s="80" t="s">
        <v>96</v>
      </c>
      <c r="C53" s="80" t="s">
        <v>97</v>
      </c>
      <c r="D53" s="83"/>
      <c r="E53" s="83"/>
    </row>
    <row r="54" spans="2:5">
      <c r="B54" s="80" t="s">
        <v>98</v>
      </c>
      <c r="C54" s="80" t="s">
        <v>99</v>
      </c>
      <c r="D54" s="83"/>
      <c r="E54" s="83"/>
    </row>
    <row r="55" spans="2:5">
      <c r="B55" s="80" t="s">
        <v>100</v>
      </c>
      <c r="C55" s="80" t="s">
        <v>101</v>
      </c>
      <c r="D55" s="88"/>
      <c r="E55" s="88"/>
    </row>
    <row r="56" spans="2:5">
      <c r="B56" s="80" t="s">
        <v>102</v>
      </c>
      <c r="C56" s="80" t="s">
        <v>35</v>
      </c>
      <c r="D56" s="83">
        <v>0</v>
      </c>
      <c r="E56" s="83">
        <v>0</v>
      </c>
    </row>
    <row r="57" spans="2:5">
      <c r="B57" s="85" t="s">
        <v>103</v>
      </c>
      <c r="C57" s="95" t="s">
        <v>104</v>
      </c>
      <c r="D57" s="86">
        <v>10875970374.34</v>
      </c>
      <c r="E57" s="86">
        <f>SUM(E52:E56)</f>
        <v>9990248536.2</v>
      </c>
    </row>
    <row r="58" spans="2:5">
      <c r="B58" s="85" t="s">
        <v>105</v>
      </c>
      <c r="C58" s="95" t="s">
        <v>106</v>
      </c>
      <c r="D58" s="86">
        <v>10963919588.46</v>
      </c>
      <c r="E58" s="86">
        <f>+E50+E57</f>
        <v>10227624323.48</v>
      </c>
    </row>
    <row r="59" spans="2:5">
      <c r="B59" s="85" t="s">
        <v>107</v>
      </c>
      <c r="C59" s="78" t="s">
        <v>108</v>
      </c>
      <c r="D59" s="96">
        <v>0</v>
      </c>
      <c r="E59" s="96">
        <f>E61</f>
        <v>0</v>
      </c>
    </row>
    <row r="60" spans="2:5">
      <c r="B60" s="80" t="s">
        <v>109</v>
      </c>
      <c r="C60" s="97" t="s">
        <v>110</v>
      </c>
      <c r="D60" s="83"/>
      <c r="E60" s="83"/>
    </row>
    <row r="61" spans="2:5">
      <c r="B61" s="80" t="s">
        <v>111</v>
      </c>
      <c r="C61" s="98" t="s">
        <v>112</v>
      </c>
      <c r="D61" s="83">
        <v>0</v>
      </c>
      <c r="E61" s="83">
        <v>0</v>
      </c>
    </row>
    <row r="62" spans="2:5">
      <c r="B62" s="80" t="s">
        <v>113</v>
      </c>
      <c r="C62" s="98" t="s">
        <v>114</v>
      </c>
      <c r="D62" s="83">
        <v>3680785000</v>
      </c>
      <c r="E62" s="83">
        <v>3680785000</v>
      </c>
    </row>
    <row r="63" spans="2:5">
      <c r="B63" s="80" t="s">
        <v>115</v>
      </c>
      <c r="C63" s="97" t="s">
        <v>116</v>
      </c>
      <c r="D63" s="83">
        <v>-175964106</v>
      </c>
      <c r="E63" s="83">
        <v>-175964106</v>
      </c>
    </row>
    <row r="64" spans="2:5">
      <c r="B64" s="80" t="s">
        <v>117</v>
      </c>
      <c r="C64" s="97" t="s">
        <v>118</v>
      </c>
      <c r="D64" s="83">
        <v>133351798</v>
      </c>
      <c r="E64" s="83">
        <v>133351798</v>
      </c>
    </row>
    <row r="65" spans="2:5">
      <c r="B65" s="80" t="s">
        <v>119</v>
      </c>
      <c r="C65" s="97" t="s">
        <v>120</v>
      </c>
      <c r="D65" s="83">
        <v>1600084101.82</v>
      </c>
      <c r="E65" s="83">
        <v>1600084101.82</v>
      </c>
    </row>
    <row r="66" spans="2:5">
      <c r="B66" s="80" t="s">
        <v>121</v>
      </c>
      <c r="C66" s="97" t="s">
        <v>122</v>
      </c>
      <c r="D66" s="83"/>
      <c r="E66" s="83"/>
    </row>
    <row r="67" spans="2:5">
      <c r="B67" s="80" t="s">
        <v>123</v>
      </c>
      <c r="C67" s="80" t="s">
        <v>124</v>
      </c>
      <c r="D67" s="83"/>
      <c r="E67" s="83"/>
    </row>
    <row r="68" spans="2:5">
      <c r="B68" s="80" t="s">
        <v>125</v>
      </c>
      <c r="C68" s="80" t="s">
        <v>126</v>
      </c>
      <c r="D68" s="86">
        <v>-6885146422.48</v>
      </c>
      <c r="E68" s="86">
        <f>+E69+E70</f>
        <v>-6453924448.48</v>
      </c>
    </row>
    <row r="69" spans="2:5">
      <c r="B69" s="80" t="s">
        <v>127</v>
      </c>
      <c r="C69" s="98" t="s">
        <v>128</v>
      </c>
      <c r="D69" s="83">
        <v>-841919602.3</v>
      </c>
      <c r="E69" s="83">
        <v>431221974</v>
      </c>
    </row>
    <row r="70" spans="2:5">
      <c r="B70" s="80" t="s">
        <v>129</v>
      </c>
      <c r="C70" s="98" t="s">
        <v>126</v>
      </c>
      <c r="D70" s="83">
        <v>-6043226820.18</v>
      </c>
      <c r="E70" s="83">
        <f>D70+D69</f>
        <v>-6885146422.48</v>
      </c>
    </row>
    <row r="71" spans="2:13">
      <c r="B71" s="80" t="s">
        <v>130</v>
      </c>
      <c r="C71" s="76" t="s">
        <v>131</v>
      </c>
      <c r="D71" s="86">
        <v>-1646889628.66</v>
      </c>
      <c r="E71" s="86">
        <f>+SUM(E61:E68)</f>
        <v>-1215667654.66</v>
      </c>
      <c r="J71" s="104"/>
      <c r="K71" s="105"/>
      <c r="L71" s="106">
        <f>[2]income.1!J85</f>
        <v>0</v>
      </c>
      <c r="M71" s="107"/>
    </row>
    <row r="72" ht="15.75" spans="2:13">
      <c r="B72" s="99" t="s">
        <v>132</v>
      </c>
      <c r="C72" s="100" t="s">
        <v>133</v>
      </c>
      <c r="D72" s="101">
        <v>9317029959.8</v>
      </c>
      <c r="E72" s="101">
        <f>+E71+E58</f>
        <v>9011956668.82</v>
      </c>
      <c r="J72" s="104"/>
      <c r="K72" s="105"/>
      <c r="L72" s="106">
        <f>[2]income.1!J86</f>
        <v>0</v>
      </c>
      <c r="M72" s="107"/>
    </row>
    <row r="73" ht="15.75" spans="2:13">
      <c r="B73" s="2"/>
      <c r="C73" s="2"/>
      <c r="D73" s="102"/>
      <c r="E73" s="103"/>
      <c r="J73" s="104"/>
      <c r="K73" s="105"/>
      <c r="L73" s="106">
        <f>[2]income.1!J87</f>
        <v>0</v>
      </c>
      <c r="M73" s="107"/>
    </row>
    <row r="74" spans="2:5">
      <c r="B74" s="2"/>
      <c r="C74" s="2"/>
      <c r="D74" s="102"/>
      <c r="E74" s="103"/>
    </row>
    <row r="75" spans="2:5">
      <c r="B75" s="59"/>
      <c r="C75" s="44" t="s">
        <v>134</v>
      </c>
      <c r="D75" s="45"/>
      <c r="E75" s="45"/>
    </row>
    <row r="76" spans="2:5">
      <c r="B76" s="59"/>
      <c r="C76" s="44"/>
      <c r="D76" s="47"/>
      <c r="E76" s="18"/>
    </row>
    <row r="77" spans="2:5">
      <c r="B77" s="60"/>
      <c r="C77" s="48" t="s">
        <v>135</v>
      </c>
      <c r="D77" s="45"/>
      <c r="E77" s="45"/>
    </row>
    <row r="78" spans="2:5">
      <c r="B78" s="52"/>
      <c r="C78" s="21"/>
      <c r="D78" s="65"/>
      <c r="E78" s="66"/>
    </row>
  </sheetData>
  <mergeCells count="8">
    <mergeCell ref="D1:E1"/>
    <mergeCell ref="D2:E2"/>
    <mergeCell ref="B3:E3"/>
    <mergeCell ref="D4:E4"/>
    <mergeCell ref="D7:E7"/>
    <mergeCell ref="D75:E75"/>
    <mergeCell ref="D77:E77"/>
    <mergeCell ref="C8:C9"/>
  </mergeCells>
  <pageMargins left="0.699305555555556" right="0.393055555555556" top="0.354166666666667" bottom="0.354166666666667" header="0.196527777777778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2"/>
  <sheetViews>
    <sheetView topLeftCell="A13" workbookViewId="0">
      <selection activeCell="E29" sqref="E29"/>
    </sheetView>
  </sheetViews>
  <sheetFormatPr defaultColWidth="9" defaultRowHeight="12.75" outlineLevelCol="6"/>
  <cols>
    <col min="1" max="1" width="2.1047619047619" style="2" customWidth="1"/>
    <col min="2" max="2" width="6.85714285714286" style="2" customWidth="1"/>
    <col min="3" max="3" width="48.247619047619" style="2" customWidth="1"/>
    <col min="4" max="4" width="17.9142857142857" style="2" customWidth="1"/>
    <col min="5" max="5" width="17.8952380952381" style="2" customWidth="1"/>
    <col min="6" max="6" width="17.5714285714286" style="2" hidden="1" customWidth="1"/>
    <col min="7" max="17" width="17.5714285714286" style="2" customWidth="1"/>
    <col min="18" max="254" width="9.14285714285714" style="2"/>
    <col min="255" max="255" width="33.1428571428571" style="2" customWidth="1"/>
    <col min="256" max="273" width="17.5714285714286" style="2" customWidth="1"/>
    <col min="274" max="510" width="9.14285714285714" style="2"/>
    <col min="511" max="511" width="33.1428571428571" style="2" customWidth="1"/>
    <col min="512" max="529" width="17.5714285714286" style="2" customWidth="1"/>
    <col min="530" max="766" width="9.14285714285714" style="2"/>
    <col min="767" max="767" width="33.1428571428571" style="2" customWidth="1"/>
    <col min="768" max="785" width="17.5714285714286" style="2" customWidth="1"/>
    <col min="786" max="1022" width="9.14285714285714" style="2"/>
    <col min="1023" max="1023" width="33.1428571428571" style="2" customWidth="1"/>
    <col min="1024" max="1041" width="17.5714285714286" style="2" customWidth="1"/>
    <col min="1042" max="1278" width="9.14285714285714" style="2"/>
    <col min="1279" max="1279" width="33.1428571428571" style="2" customWidth="1"/>
    <col min="1280" max="1297" width="17.5714285714286" style="2" customWidth="1"/>
    <col min="1298" max="1534" width="9.14285714285714" style="2"/>
    <col min="1535" max="1535" width="33.1428571428571" style="2" customWidth="1"/>
    <col min="1536" max="1553" width="17.5714285714286" style="2" customWidth="1"/>
    <col min="1554" max="1790" width="9.14285714285714" style="2"/>
    <col min="1791" max="1791" width="33.1428571428571" style="2" customWidth="1"/>
    <col min="1792" max="1809" width="17.5714285714286" style="2" customWidth="1"/>
    <col min="1810" max="2046" width="9.14285714285714" style="2"/>
    <col min="2047" max="2047" width="33.1428571428571" style="2" customWidth="1"/>
    <col min="2048" max="2065" width="17.5714285714286" style="2" customWidth="1"/>
    <col min="2066" max="2302" width="9.14285714285714" style="2"/>
    <col min="2303" max="2303" width="33.1428571428571" style="2" customWidth="1"/>
    <col min="2304" max="2321" width="17.5714285714286" style="2" customWidth="1"/>
    <col min="2322" max="2558" width="9.14285714285714" style="2"/>
    <col min="2559" max="2559" width="33.1428571428571" style="2" customWidth="1"/>
    <col min="2560" max="2577" width="17.5714285714286" style="2" customWidth="1"/>
    <col min="2578" max="2814" width="9.14285714285714" style="2"/>
    <col min="2815" max="2815" width="33.1428571428571" style="2" customWidth="1"/>
    <col min="2816" max="2833" width="17.5714285714286" style="2" customWidth="1"/>
    <col min="2834" max="3070" width="9.14285714285714" style="2"/>
    <col min="3071" max="3071" width="33.1428571428571" style="2" customWidth="1"/>
    <col min="3072" max="3089" width="17.5714285714286" style="2" customWidth="1"/>
    <col min="3090" max="3326" width="9.14285714285714" style="2"/>
    <col min="3327" max="3327" width="33.1428571428571" style="2" customWidth="1"/>
    <col min="3328" max="3345" width="17.5714285714286" style="2" customWidth="1"/>
    <col min="3346" max="3582" width="9.14285714285714" style="2"/>
    <col min="3583" max="3583" width="33.1428571428571" style="2" customWidth="1"/>
    <col min="3584" max="3601" width="17.5714285714286" style="2" customWidth="1"/>
    <col min="3602" max="3838" width="9.14285714285714" style="2"/>
    <col min="3839" max="3839" width="33.1428571428571" style="2" customWidth="1"/>
    <col min="3840" max="3857" width="17.5714285714286" style="2" customWidth="1"/>
    <col min="3858" max="4094" width="9.14285714285714" style="2"/>
    <col min="4095" max="4095" width="33.1428571428571" style="2" customWidth="1"/>
    <col min="4096" max="4113" width="17.5714285714286" style="2" customWidth="1"/>
    <col min="4114" max="4350" width="9.14285714285714" style="2"/>
    <col min="4351" max="4351" width="33.1428571428571" style="2" customWidth="1"/>
    <col min="4352" max="4369" width="17.5714285714286" style="2" customWidth="1"/>
    <col min="4370" max="4606" width="9.14285714285714" style="2"/>
    <col min="4607" max="4607" width="33.1428571428571" style="2" customWidth="1"/>
    <col min="4608" max="4625" width="17.5714285714286" style="2" customWidth="1"/>
    <col min="4626" max="4862" width="9.14285714285714" style="2"/>
    <col min="4863" max="4863" width="33.1428571428571" style="2" customWidth="1"/>
    <col min="4864" max="4881" width="17.5714285714286" style="2" customWidth="1"/>
    <col min="4882" max="5118" width="9.14285714285714" style="2"/>
    <col min="5119" max="5119" width="33.1428571428571" style="2" customWidth="1"/>
    <col min="5120" max="5137" width="17.5714285714286" style="2" customWidth="1"/>
    <col min="5138" max="5374" width="9.14285714285714" style="2"/>
    <col min="5375" max="5375" width="33.1428571428571" style="2" customWidth="1"/>
    <col min="5376" max="5393" width="17.5714285714286" style="2" customWidth="1"/>
    <col min="5394" max="5630" width="9.14285714285714" style="2"/>
    <col min="5631" max="5631" width="33.1428571428571" style="2" customWidth="1"/>
    <col min="5632" max="5649" width="17.5714285714286" style="2" customWidth="1"/>
    <col min="5650" max="5886" width="9.14285714285714" style="2"/>
    <col min="5887" max="5887" width="33.1428571428571" style="2" customWidth="1"/>
    <col min="5888" max="5905" width="17.5714285714286" style="2" customWidth="1"/>
    <col min="5906" max="6142" width="9.14285714285714" style="2"/>
    <col min="6143" max="6143" width="33.1428571428571" style="2" customWidth="1"/>
    <col min="6144" max="6161" width="17.5714285714286" style="2" customWidth="1"/>
    <col min="6162" max="6398" width="9.14285714285714" style="2"/>
    <col min="6399" max="6399" width="33.1428571428571" style="2" customWidth="1"/>
    <col min="6400" max="6417" width="17.5714285714286" style="2" customWidth="1"/>
    <col min="6418" max="6654" width="9.14285714285714" style="2"/>
    <col min="6655" max="6655" width="33.1428571428571" style="2" customWidth="1"/>
    <col min="6656" max="6673" width="17.5714285714286" style="2" customWidth="1"/>
    <col min="6674" max="6910" width="9.14285714285714" style="2"/>
    <col min="6911" max="6911" width="33.1428571428571" style="2" customWidth="1"/>
    <col min="6912" max="6929" width="17.5714285714286" style="2" customWidth="1"/>
    <col min="6930" max="7166" width="9.14285714285714" style="2"/>
    <col min="7167" max="7167" width="33.1428571428571" style="2" customWidth="1"/>
    <col min="7168" max="7185" width="17.5714285714286" style="2" customWidth="1"/>
    <col min="7186" max="7422" width="9.14285714285714" style="2"/>
    <col min="7423" max="7423" width="33.1428571428571" style="2" customWidth="1"/>
    <col min="7424" max="7441" width="17.5714285714286" style="2" customWidth="1"/>
    <col min="7442" max="7678" width="9.14285714285714" style="2"/>
    <col min="7679" max="7679" width="33.1428571428571" style="2" customWidth="1"/>
    <col min="7680" max="7697" width="17.5714285714286" style="2" customWidth="1"/>
    <col min="7698" max="7934" width="9.14285714285714" style="2"/>
    <col min="7935" max="7935" width="33.1428571428571" style="2" customWidth="1"/>
    <col min="7936" max="7953" width="17.5714285714286" style="2" customWidth="1"/>
    <col min="7954" max="8190" width="9.14285714285714" style="2"/>
    <col min="8191" max="8191" width="33.1428571428571" style="2" customWidth="1"/>
    <col min="8192" max="8209" width="17.5714285714286" style="2" customWidth="1"/>
    <col min="8210" max="8446" width="9.14285714285714" style="2"/>
    <col min="8447" max="8447" width="33.1428571428571" style="2" customWidth="1"/>
    <col min="8448" max="8465" width="17.5714285714286" style="2" customWidth="1"/>
    <col min="8466" max="8702" width="9.14285714285714" style="2"/>
    <col min="8703" max="8703" width="33.1428571428571" style="2" customWidth="1"/>
    <col min="8704" max="8721" width="17.5714285714286" style="2" customWidth="1"/>
    <col min="8722" max="8958" width="9.14285714285714" style="2"/>
    <col min="8959" max="8959" width="33.1428571428571" style="2" customWidth="1"/>
    <col min="8960" max="8977" width="17.5714285714286" style="2" customWidth="1"/>
    <col min="8978" max="9214" width="9.14285714285714" style="2"/>
    <col min="9215" max="9215" width="33.1428571428571" style="2" customWidth="1"/>
    <col min="9216" max="9233" width="17.5714285714286" style="2" customWidth="1"/>
    <col min="9234" max="9470" width="9.14285714285714" style="2"/>
    <col min="9471" max="9471" width="33.1428571428571" style="2" customWidth="1"/>
    <col min="9472" max="9489" width="17.5714285714286" style="2" customWidth="1"/>
    <col min="9490" max="9726" width="9.14285714285714" style="2"/>
    <col min="9727" max="9727" width="33.1428571428571" style="2" customWidth="1"/>
    <col min="9728" max="9745" width="17.5714285714286" style="2" customWidth="1"/>
    <col min="9746" max="9982" width="9.14285714285714" style="2"/>
    <col min="9983" max="9983" width="33.1428571428571" style="2" customWidth="1"/>
    <col min="9984" max="10001" width="17.5714285714286" style="2" customWidth="1"/>
    <col min="10002" max="10238" width="9.14285714285714" style="2"/>
    <col min="10239" max="10239" width="33.1428571428571" style="2" customWidth="1"/>
    <col min="10240" max="10257" width="17.5714285714286" style="2" customWidth="1"/>
    <col min="10258" max="10494" width="9.14285714285714" style="2"/>
    <col min="10495" max="10495" width="33.1428571428571" style="2" customWidth="1"/>
    <col min="10496" max="10513" width="17.5714285714286" style="2" customWidth="1"/>
    <col min="10514" max="10750" width="9.14285714285714" style="2"/>
    <col min="10751" max="10751" width="33.1428571428571" style="2" customWidth="1"/>
    <col min="10752" max="10769" width="17.5714285714286" style="2" customWidth="1"/>
    <col min="10770" max="11006" width="9.14285714285714" style="2"/>
    <col min="11007" max="11007" width="33.1428571428571" style="2" customWidth="1"/>
    <col min="11008" max="11025" width="17.5714285714286" style="2" customWidth="1"/>
    <col min="11026" max="11262" width="9.14285714285714" style="2"/>
    <col min="11263" max="11263" width="33.1428571428571" style="2" customWidth="1"/>
    <col min="11264" max="11281" width="17.5714285714286" style="2" customWidth="1"/>
    <col min="11282" max="11518" width="9.14285714285714" style="2"/>
    <col min="11519" max="11519" width="33.1428571428571" style="2" customWidth="1"/>
    <col min="11520" max="11537" width="17.5714285714286" style="2" customWidth="1"/>
    <col min="11538" max="11774" width="9.14285714285714" style="2"/>
    <col min="11775" max="11775" width="33.1428571428571" style="2" customWidth="1"/>
    <col min="11776" max="11793" width="17.5714285714286" style="2" customWidth="1"/>
    <col min="11794" max="12030" width="9.14285714285714" style="2"/>
    <col min="12031" max="12031" width="33.1428571428571" style="2" customWidth="1"/>
    <col min="12032" max="12049" width="17.5714285714286" style="2" customWidth="1"/>
    <col min="12050" max="12286" width="9.14285714285714" style="2"/>
    <col min="12287" max="12287" width="33.1428571428571" style="2" customWidth="1"/>
    <col min="12288" max="12305" width="17.5714285714286" style="2" customWidth="1"/>
    <col min="12306" max="12542" width="9.14285714285714" style="2"/>
    <col min="12543" max="12543" width="33.1428571428571" style="2" customWidth="1"/>
    <col min="12544" max="12561" width="17.5714285714286" style="2" customWidth="1"/>
    <col min="12562" max="12798" width="9.14285714285714" style="2"/>
    <col min="12799" max="12799" width="33.1428571428571" style="2" customWidth="1"/>
    <col min="12800" max="12817" width="17.5714285714286" style="2" customWidth="1"/>
    <col min="12818" max="13054" width="9.14285714285714" style="2"/>
    <col min="13055" max="13055" width="33.1428571428571" style="2" customWidth="1"/>
    <col min="13056" max="13073" width="17.5714285714286" style="2" customWidth="1"/>
    <col min="13074" max="13310" width="9.14285714285714" style="2"/>
    <col min="13311" max="13311" width="33.1428571428571" style="2" customWidth="1"/>
    <col min="13312" max="13329" width="17.5714285714286" style="2" customWidth="1"/>
    <col min="13330" max="13566" width="9.14285714285714" style="2"/>
    <col min="13567" max="13567" width="33.1428571428571" style="2" customWidth="1"/>
    <col min="13568" max="13585" width="17.5714285714286" style="2" customWidth="1"/>
    <col min="13586" max="13822" width="9.14285714285714" style="2"/>
    <col min="13823" max="13823" width="33.1428571428571" style="2" customWidth="1"/>
    <col min="13824" max="13841" width="17.5714285714286" style="2" customWidth="1"/>
    <col min="13842" max="14078" width="9.14285714285714" style="2"/>
    <col min="14079" max="14079" width="33.1428571428571" style="2" customWidth="1"/>
    <col min="14080" max="14097" width="17.5714285714286" style="2" customWidth="1"/>
    <col min="14098" max="14334" width="9.14285714285714" style="2"/>
    <col min="14335" max="14335" width="33.1428571428571" style="2" customWidth="1"/>
    <col min="14336" max="14353" width="17.5714285714286" style="2" customWidth="1"/>
    <col min="14354" max="14590" width="9.14285714285714" style="2"/>
    <col min="14591" max="14591" width="33.1428571428571" style="2" customWidth="1"/>
    <col min="14592" max="14609" width="17.5714285714286" style="2" customWidth="1"/>
    <col min="14610" max="14846" width="9.14285714285714" style="2"/>
    <col min="14847" max="14847" width="33.1428571428571" style="2" customWidth="1"/>
    <col min="14848" max="14865" width="17.5714285714286" style="2" customWidth="1"/>
    <col min="14866" max="15102" width="9.14285714285714" style="2"/>
    <col min="15103" max="15103" width="33.1428571428571" style="2" customWidth="1"/>
    <col min="15104" max="15121" width="17.5714285714286" style="2" customWidth="1"/>
    <col min="15122" max="15358" width="9.14285714285714" style="2"/>
    <col min="15359" max="15359" width="33.1428571428571" style="2" customWidth="1"/>
    <col min="15360" max="15377" width="17.5714285714286" style="2" customWidth="1"/>
    <col min="15378" max="15614" width="9.14285714285714" style="2"/>
    <col min="15615" max="15615" width="33.1428571428571" style="2" customWidth="1"/>
    <col min="15616" max="15633" width="17.5714285714286" style="2" customWidth="1"/>
    <col min="15634" max="15870" width="9.14285714285714" style="2"/>
    <col min="15871" max="15871" width="33.1428571428571" style="2" customWidth="1"/>
    <col min="15872" max="15889" width="17.5714285714286" style="2" customWidth="1"/>
    <col min="15890" max="16126" width="9.14285714285714" style="2"/>
    <col min="16127" max="16127" width="33.1428571428571" style="2" customWidth="1"/>
    <col min="16128" max="16145" width="17.5714285714286" style="2" customWidth="1"/>
    <col min="16146" max="16384" width="9.14285714285714" style="2"/>
  </cols>
  <sheetData>
    <row r="1" spans="4:5">
      <c r="D1" s="51" t="str">
        <f>[1]data.1!C1</f>
        <v>Сангийн Сайдын 2012  оны </v>
      </c>
      <c r="E1" s="51"/>
    </row>
    <row r="2" spans="4:5">
      <c r="D2" s="51" t="str">
        <f>[1]data.1!C2</f>
        <v>77-р тушаалаар батлав</v>
      </c>
      <c r="E2" s="51"/>
    </row>
    <row r="4" ht="15.75" spans="2:5">
      <c r="B4" s="4" t="s">
        <v>136</v>
      </c>
      <c r="C4" s="4"/>
      <c r="D4" s="4"/>
      <c r="E4" s="4"/>
    </row>
    <row r="5" spans="2:5">
      <c r="B5" s="52"/>
      <c r="C5" s="52"/>
      <c r="D5" s="52"/>
      <c r="E5" s="52"/>
    </row>
    <row r="6" ht="13.5" spans="2:5">
      <c r="B6" s="53"/>
      <c r="C6" s="53" t="str">
        <f>+[1]data.1!B5</f>
        <v>Улсын их дэлгүүр ХК</v>
      </c>
      <c r="D6" s="52"/>
      <c r="E6" s="52"/>
    </row>
    <row r="7" ht="13.5" spans="3:5">
      <c r="C7" s="2" t="str">
        <f>+[1]data.1!B6</f>
        <v>(Ажахуйн нэгж байгууллагын нэр )</v>
      </c>
      <c r="D7" s="54" t="str">
        <f>'CT-1'!D4</f>
        <v>2017 оны  06-р сарын 30</v>
      </c>
      <c r="E7" s="54"/>
    </row>
    <row r="8" spans="5:5">
      <c r="E8" s="55" t="s">
        <v>137</v>
      </c>
    </row>
    <row r="9" spans="2:5">
      <c r="B9" s="8" t="s">
        <v>7</v>
      </c>
      <c r="C9" s="8" t="s">
        <v>8</v>
      </c>
      <c r="D9" s="8" t="s">
        <v>9</v>
      </c>
      <c r="E9" s="8" t="s">
        <v>10</v>
      </c>
    </row>
    <row r="10" spans="2:6">
      <c r="B10" s="56" t="s">
        <v>138</v>
      </c>
      <c r="C10" s="9" t="s">
        <v>139</v>
      </c>
      <c r="D10" s="11">
        <v>1350000000</v>
      </c>
      <c r="E10" s="11">
        <v>2700000000</v>
      </c>
      <c r="F10" s="40">
        <f>E10/1000</f>
        <v>2700000</v>
      </c>
    </row>
    <row r="11" spans="2:6">
      <c r="B11" s="56" t="s">
        <v>140</v>
      </c>
      <c r="C11" s="9" t="s">
        <v>141</v>
      </c>
      <c r="D11" s="11"/>
      <c r="E11" s="11"/>
      <c r="F11" s="40">
        <f t="shared" ref="F11:F37" si="0">E11/1000</f>
        <v>0</v>
      </c>
    </row>
    <row r="12" s="50" customFormat="1" spans="2:6">
      <c r="B12" s="57" t="s">
        <v>142</v>
      </c>
      <c r="C12" s="38" t="s">
        <v>143</v>
      </c>
      <c r="D12" s="13">
        <f>+D10-D11</f>
        <v>1350000000</v>
      </c>
      <c r="E12" s="13">
        <f>+E10-E11</f>
        <v>2700000000</v>
      </c>
      <c r="F12" s="40">
        <f t="shared" si="0"/>
        <v>2700000</v>
      </c>
    </row>
    <row r="13" spans="2:6">
      <c r="B13" s="56" t="s">
        <v>144</v>
      </c>
      <c r="C13" s="9" t="s">
        <v>145</v>
      </c>
      <c r="D13" s="11"/>
      <c r="E13" s="11"/>
      <c r="F13" s="40">
        <f t="shared" si="0"/>
        <v>0</v>
      </c>
    </row>
    <row r="14" spans="2:6">
      <c r="B14" s="56" t="s">
        <v>146</v>
      </c>
      <c r="C14" s="9" t="s">
        <v>147</v>
      </c>
      <c r="D14" s="11">
        <v>34656.11</v>
      </c>
      <c r="E14" s="11">
        <v>75428.39</v>
      </c>
      <c r="F14" s="40">
        <f t="shared" si="0"/>
        <v>75.42839</v>
      </c>
    </row>
    <row r="15" spans="2:6">
      <c r="B15" s="56" t="s">
        <v>148</v>
      </c>
      <c r="C15" s="9" t="s">
        <v>149</v>
      </c>
      <c r="D15" s="11"/>
      <c r="E15" s="11"/>
      <c r="F15" s="40">
        <f t="shared" si="0"/>
        <v>0</v>
      </c>
    </row>
    <row r="16" spans="2:6">
      <c r="B16" s="56" t="s">
        <v>150</v>
      </c>
      <c r="C16" s="9" t="s">
        <v>151</v>
      </c>
      <c r="D16" s="11"/>
      <c r="E16" s="11"/>
      <c r="F16" s="40">
        <f t="shared" si="0"/>
        <v>0</v>
      </c>
    </row>
    <row r="17" spans="2:6">
      <c r="B17" s="56" t="s">
        <v>152</v>
      </c>
      <c r="C17" s="9" t="s">
        <v>153</v>
      </c>
      <c r="D17" s="11"/>
      <c r="E17" s="11"/>
      <c r="F17" s="40">
        <f t="shared" si="0"/>
        <v>0</v>
      </c>
    </row>
    <row r="18" spans="2:6">
      <c r="B18" s="56" t="s">
        <v>154</v>
      </c>
      <c r="C18" s="9" t="s">
        <v>155</v>
      </c>
      <c r="D18" s="11">
        <v>677726</v>
      </c>
      <c r="E18" s="11">
        <v>7289969.64</v>
      </c>
      <c r="F18" s="40">
        <f t="shared" si="0"/>
        <v>7289.96964</v>
      </c>
    </row>
    <row r="19" spans="2:6">
      <c r="B19" s="56" t="s">
        <v>156</v>
      </c>
      <c r="C19" s="9" t="s">
        <v>157</v>
      </c>
      <c r="D19" s="11">
        <v>832720805.08</v>
      </c>
      <c r="E19" s="11">
        <v>1603167780.59</v>
      </c>
      <c r="F19" s="40">
        <f t="shared" si="0"/>
        <v>1603167.78059</v>
      </c>
    </row>
    <row r="20" spans="2:6">
      <c r="B20" s="56" t="s">
        <v>158</v>
      </c>
      <c r="C20" s="9" t="s">
        <v>159</v>
      </c>
      <c r="D20" s="11">
        <v>459420210.46</v>
      </c>
      <c r="E20" s="11">
        <v>930933206.1</v>
      </c>
      <c r="F20" s="40">
        <f t="shared" si="0"/>
        <v>930933.2061</v>
      </c>
    </row>
    <row r="21" spans="2:6">
      <c r="B21" s="56" t="s">
        <v>160</v>
      </c>
      <c r="C21" s="9" t="s">
        <v>161</v>
      </c>
      <c r="D21" s="11">
        <v>1476774.49</v>
      </c>
      <c r="E21" s="11">
        <v>9199709.03</v>
      </c>
      <c r="F21" s="40">
        <f t="shared" si="0"/>
        <v>9199.70903</v>
      </c>
    </row>
    <row r="22" spans="2:6">
      <c r="B22" s="56" t="s">
        <v>162</v>
      </c>
      <c r="C22" s="9" t="s">
        <v>163</v>
      </c>
      <c r="D22" s="11">
        <v>217857218.41</v>
      </c>
      <c r="E22" s="11">
        <v>297682939.83</v>
      </c>
      <c r="F22" s="40">
        <f t="shared" si="0"/>
        <v>297682.93983</v>
      </c>
    </row>
    <row r="23" spans="2:6">
      <c r="B23" s="56" t="s">
        <v>164</v>
      </c>
      <c r="C23" s="9" t="s">
        <v>165</v>
      </c>
      <c r="D23" s="11"/>
      <c r="E23" s="11"/>
      <c r="F23" s="40">
        <f t="shared" si="0"/>
        <v>0</v>
      </c>
    </row>
    <row r="24" spans="2:6">
      <c r="B24" s="56" t="s">
        <v>166</v>
      </c>
      <c r="C24" s="9" t="s">
        <v>167</v>
      </c>
      <c r="D24" s="11"/>
      <c r="E24" s="11"/>
      <c r="F24" s="40">
        <f t="shared" si="0"/>
        <v>0</v>
      </c>
    </row>
    <row r="25" spans="2:6">
      <c r="B25" s="56" t="s">
        <v>168</v>
      </c>
      <c r="C25" s="9" t="s">
        <v>169</v>
      </c>
      <c r="D25" s="11"/>
      <c r="E25" s="11"/>
      <c r="F25" s="40">
        <f t="shared" si="0"/>
        <v>0</v>
      </c>
    </row>
    <row r="26" spans="2:6">
      <c r="B26" s="56" t="s">
        <v>170</v>
      </c>
      <c r="C26" s="9" t="s">
        <v>171</v>
      </c>
      <c r="D26" s="11"/>
      <c r="E26" s="11"/>
      <c r="F26" s="40">
        <f t="shared" si="0"/>
        <v>0</v>
      </c>
    </row>
    <row r="27" s="50" customFormat="1" spans="2:6">
      <c r="B27" s="57" t="s">
        <v>172</v>
      </c>
      <c r="C27" s="38" t="s">
        <v>173</v>
      </c>
      <c r="D27" s="13">
        <f>+D12+D14+D17-D18-D19-D20-D21+D22+D26+D23</f>
        <v>273596358.49</v>
      </c>
      <c r="E27" s="13">
        <f>+E12+E14+E17-E18-E19-E20-E21+E22+E26+E23</f>
        <v>447167702.86</v>
      </c>
      <c r="F27" s="40">
        <f t="shared" si="0"/>
        <v>447167.70286</v>
      </c>
    </row>
    <row r="28" spans="2:6">
      <c r="B28" s="56" t="s">
        <v>174</v>
      </c>
      <c r="C28" s="9" t="s">
        <v>175</v>
      </c>
      <c r="D28" s="11">
        <v>5798857.93</v>
      </c>
      <c r="E28" s="11">
        <v>15945728.86</v>
      </c>
      <c r="F28" s="40">
        <f t="shared" si="0"/>
        <v>15945.72886</v>
      </c>
    </row>
    <row r="29" s="50" customFormat="1" spans="2:6">
      <c r="B29" s="57" t="s">
        <v>176</v>
      </c>
      <c r="C29" s="38" t="s">
        <v>177</v>
      </c>
      <c r="D29" s="13">
        <f>+D27-D28</f>
        <v>267797500.56</v>
      </c>
      <c r="E29" s="13">
        <f>+E27-E28</f>
        <v>431221974</v>
      </c>
      <c r="F29" s="40">
        <f t="shared" si="0"/>
        <v>431221.974</v>
      </c>
    </row>
    <row r="30" ht="25.5" spans="2:6">
      <c r="B30" s="56" t="s">
        <v>178</v>
      </c>
      <c r="C30" s="38" t="s">
        <v>179</v>
      </c>
      <c r="D30" s="11"/>
      <c r="E30" s="11"/>
      <c r="F30" s="40">
        <f t="shared" si="0"/>
        <v>0</v>
      </c>
    </row>
    <row r="31" s="50" customFormat="1" spans="2:6">
      <c r="B31" s="57" t="s">
        <v>180</v>
      </c>
      <c r="C31" s="38" t="s">
        <v>181</v>
      </c>
      <c r="D31" s="13">
        <f>+D29-D30</f>
        <v>267797500.56</v>
      </c>
      <c r="E31" s="13">
        <f>+E29</f>
        <v>431221974</v>
      </c>
      <c r="F31" s="40">
        <f t="shared" si="0"/>
        <v>431221.974</v>
      </c>
    </row>
    <row r="32" spans="2:7">
      <c r="B32" s="56" t="s">
        <v>182</v>
      </c>
      <c r="C32" s="38" t="s">
        <v>183</v>
      </c>
      <c r="D32" s="11"/>
      <c r="E32" s="11"/>
      <c r="F32" s="40">
        <f t="shared" si="0"/>
        <v>0</v>
      </c>
      <c r="G32" s="40"/>
    </row>
    <row r="33" spans="2:6">
      <c r="B33" s="56" t="s">
        <v>184</v>
      </c>
      <c r="C33" s="9" t="s">
        <v>185</v>
      </c>
      <c r="D33" s="11"/>
      <c r="E33" s="11"/>
      <c r="F33" s="40">
        <f t="shared" si="0"/>
        <v>0</v>
      </c>
    </row>
    <row r="34" spans="2:6">
      <c r="B34" s="56" t="s">
        <v>186</v>
      </c>
      <c r="C34" s="9" t="s">
        <v>187</v>
      </c>
      <c r="D34" s="11"/>
      <c r="E34" s="11"/>
      <c r="F34" s="40">
        <f t="shared" si="0"/>
        <v>0</v>
      </c>
    </row>
    <row r="35" spans="2:6">
      <c r="B35" s="56" t="s">
        <v>188</v>
      </c>
      <c r="C35" s="9" t="s">
        <v>189</v>
      </c>
      <c r="D35" s="11"/>
      <c r="E35" s="11"/>
      <c r="F35" s="40">
        <f t="shared" si="0"/>
        <v>0</v>
      </c>
    </row>
    <row r="36" s="50" customFormat="1" spans="2:7">
      <c r="B36" s="57" t="s">
        <v>190</v>
      </c>
      <c r="C36" s="38" t="s">
        <v>191</v>
      </c>
      <c r="D36" s="13">
        <f>+D32+D31</f>
        <v>267797500.56</v>
      </c>
      <c r="E36" s="13">
        <f>+E32+E31</f>
        <v>431221974</v>
      </c>
      <c r="F36" s="40">
        <f t="shared" si="0"/>
        <v>431221.974</v>
      </c>
      <c r="G36" s="58"/>
    </row>
    <row r="37" spans="1:6">
      <c r="A37" s="2" t="s">
        <v>35</v>
      </c>
      <c r="B37" s="56" t="s">
        <v>192</v>
      </c>
      <c r="C37" s="9" t="s">
        <v>193</v>
      </c>
      <c r="D37" s="11"/>
      <c r="E37" s="11"/>
      <c r="F37" s="40">
        <f t="shared" si="0"/>
        <v>0</v>
      </c>
    </row>
    <row r="38" spans="2:4">
      <c r="B38" s="2" t="s">
        <v>35</v>
      </c>
      <c r="C38" s="2" t="s">
        <v>35</v>
      </c>
      <c r="D38" s="2" t="s">
        <v>35</v>
      </c>
    </row>
    <row r="39" s="28" customFormat="1" ht="33" customHeight="1" spans="1:4">
      <c r="A39" s="59"/>
      <c r="C39" s="44"/>
      <c r="D39" s="47"/>
    </row>
    <row r="40" s="28" customFormat="1" ht="15" spans="1:5">
      <c r="A40" s="59"/>
      <c r="C40" s="44" t="s">
        <v>134</v>
      </c>
      <c r="D40" s="45"/>
      <c r="E40" s="45"/>
    </row>
    <row r="41" s="28" customFormat="1" ht="15" spans="1:5">
      <c r="A41" s="60"/>
      <c r="C41" s="44"/>
      <c r="D41" s="47"/>
      <c r="E41" s="18"/>
    </row>
    <row r="42" ht="14.25" spans="3:5">
      <c r="C42" s="48" t="s">
        <v>135</v>
      </c>
      <c r="D42" s="45"/>
      <c r="E42" s="45"/>
    </row>
  </sheetData>
  <mergeCells count="6">
    <mergeCell ref="D1:E1"/>
    <mergeCell ref="D2:E2"/>
    <mergeCell ref="B4:E4"/>
    <mergeCell ref="D7:E7"/>
    <mergeCell ref="D40:E40"/>
    <mergeCell ref="D42:E42"/>
  </mergeCells>
  <pageMargins left="0.699305555555556" right="0.15625" top="0.511805555555556" bottom="0.75" header="0.3" footer="0.3"/>
  <pageSetup paperSize="1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69"/>
  <sheetViews>
    <sheetView topLeftCell="A47" workbookViewId="0">
      <selection activeCell="I64" sqref="I64"/>
    </sheetView>
  </sheetViews>
  <sheetFormatPr defaultColWidth="9" defaultRowHeight="12.75"/>
  <cols>
    <col min="1" max="1" width="2.60952380952381" style="2" customWidth="1"/>
    <col min="2" max="2" width="7.42857142857143" style="2" customWidth="1"/>
    <col min="3" max="3" width="42.1428571428571" style="2" customWidth="1"/>
    <col min="4" max="4" width="20.3047619047619" style="5" customWidth="1"/>
    <col min="5" max="5" width="17.9714285714286" style="2" customWidth="1"/>
    <col min="6" max="6" width="2.08571428571429" style="2" hidden="1" customWidth="1"/>
    <col min="7" max="7" width="11.8571428571429" style="2" customWidth="1"/>
    <col min="8" max="231" width="9.14285714285714" style="2"/>
    <col min="232" max="232" width="33.1428571428571" style="2" customWidth="1"/>
    <col min="233" max="250" width="17.5714285714286" style="2" customWidth="1"/>
    <col min="251" max="487" width="9.14285714285714" style="2"/>
    <col min="488" max="488" width="33.1428571428571" style="2" customWidth="1"/>
    <col min="489" max="506" width="17.5714285714286" style="2" customWidth="1"/>
    <col min="507" max="743" width="9.14285714285714" style="2"/>
    <col min="744" max="744" width="33.1428571428571" style="2" customWidth="1"/>
    <col min="745" max="762" width="17.5714285714286" style="2" customWidth="1"/>
    <col min="763" max="999" width="9.14285714285714" style="2"/>
    <col min="1000" max="1000" width="33.1428571428571" style="2" customWidth="1"/>
    <col min="1001" max="1018" width="17.5714285714286" style="2" customWidth="1"/>
    <col min="1019" max="1255" width="9.14285714285714" style="2"/>
    <col min="1256" max="1256" width="33.1428571428571" style="2" customWidth="1"/>
    <col min="1257" max="1274" width="17.5714285714286" style="2" customWidth="1"/>
    <col min="1275" max="1511" width="9.14285714285714" style="2"/>
    <col min="1512" max="1512" width="33.1428571428571" style="2" customWidth="1"/>
    <col min="1513" max="1530" width="17.5714285714286" style="2" customWidth="1"/>
    <col min="1531" max="1767" width="9.14285714285714" style="2"/>
    <col min="1768" max="1768" width="33.1428571428571" style="2" customWidth="1"/>
    <col min="1769" max="1786" width="17.5714285714286" style="2" customWidth="1"/>
    <col min="1787" max="2023" width="9.14285714285714" style="2"/>
    <col min="2024" max="2024" width="33.1428571428571" style="2" customWidth="1"/>
    <col min="2025" max="2042" width="17.5714285714286" style="2" customWidth="1"/>
    <col min="2043" max="2279" width="9.14285714285714" style="2"/>
    <col min="2280" max="2280" width="33.1428571428571" style="2" customWidth="1"/>
    <col min="2281" max="2298" width="17.5714285714286" style="2" customWidth="1"/>
    <col min="2299" max="2535" width="9.14285714285714" style="2"/>
    <col min="2536" max="2536" width="33.1428571428571" style="2" customWidth="1"/>
    <col min="2537" max="2554" width="17.5714285714286" style="2" customWidth="1"/>
    <col min="2555" max="2791" width="9.14285714285714" style="2"/>
    <col min="2792" max="2792" width="33.1428571428571" style="2" customWidth="1"/>
    <col min="2793" max="2810" width="17.5714285714286" style="2" customWidth="1"/>
    <col min="2811" max="3047" width="9.14285714285714" style="2"/>
    <col min="3048" max="3048" width="33.1428571428571" style="2" customWidth="1"/>
    <col min="3049" max="3066" width="17.5714285714286" style="2" customWidth="1"/>
    <col min="3067" max="3303" width="9.14285714285714" style="2"/>
    <col min="3304" max="3304" width="33.1428571428571" style="2" customWidth="1"/>
    <col min="3305" max="3322" width="17.5714285714286" style="2" customWidth="1"/>
    <col min="3323" max="3559" width="9.14285714285714" style="2"/>
    <col min="3560" max="3560" width="33.1428571428571" style="2" customWidth="1"/>
    <col min="3561" max="3578" width="17.5714285714286" style="2" customWidth="1"/>
    <col min="3579" max="3815" width="9.14285714285714" style="2"/>
    <col min="3816" max="3816" width="33.1428571428571" style="2" customWidth="1"/>
    <col min="3817" max="3834" width="17.5714285714286" style="2" customWidth="1"/>
    <col min="3835" max="4071" width="9.14285714285714" style="2"/>
    <col min="4072" max="4072" width="33.1428571428571" style="2" customWidth="1"/>
    <col min="4073" max="4090" width="17.5714285714286" style="2" customWidth="1"/>
    <col min="4091" max="4327" width="9.14285714285714" style="2"/>
    <col min="4328" max="4328" width="33.1428571428571" style="2" customWidth="1"/>
    <col min="4329" max="4346" width="17.5714285714286" style="2" customWidth="1"/>
    <col min="4347" max="4583" width="9.14285714285714" style="2"/>
    <col min="4584" max="4584" width="33.1428571428571" style="2" customWidth="1"/>
    <col min="4585" max="4602" width="17.5714285714286" style="2" customWidth="1"/>
    <col min="4603" max="4839" width="9.14285714285714" style="2"/>
    <col min="4840" max="4840" width="33.1428571428571" style="2" customWidth="1"/>
    <col min="4841" max="4858" width="17.5714285714286" style="2" customWidth="1"/>
    <col min="4859" max="5095" width="9.14285714285714" style="2"/>
    <col min="5096" max="5096" width="33.1428571428571" style="2" customWidth="1"/>
    <col min="5097" max="5114" width="17.5714285714286" style="2" customWidth="1"/>
    <col min="5115" max="5351" width="9.14285714285714" style="2"/>
    <col min="5352" max="5352" width="33.1428571428571" style="2" customWidth="1"/>
    <col min="5353" max="5370" width="17.5714285714286" style="2" customWidth="1"/>
    <col min="5371" max="5607" width="9.14285714285714" style="2"/>
    <col min="5608" max="5608" width="33.1428571428571" style="2" customWidth="1"/>
    <col min="5609" max="5626" width="17.5714285714286" style="2" customWidth="1"/>
    <col min="5627" max="5863" width="9.14285714285714" style="2"/>
    <col min="5864" max="5864" width="33.1428571428571" style="2" customWidth="1"/>
    <col min="5865" max="5882" width="17.5714285714286" style="2" customWidth="1"/>
    <col min="5883" max="6119" width="9.14285714285714" style="2"/>
    <col min="6120" max="6120" width="33.1428571428571" style="2" customWidth="1"/>
    <col min="6121" max="6138" width="17.5714285714286" style="2" customWidth="1"/>
    <col min="6139" max="6375" width="9.14285714285714" style="2"/>
    <col min="6376" max="6376" width="33.1428571428571" style="2" customWidth="1"/>
    <col min="6377" max="6394" width="17.5714285714286" style="2" customWidth="1"/>
    <col min="6395" max="6631" width="9.14285714285714" style="2"/>
    <col min="6632" max="6632" width="33.1428571428571" style="2" customWidth="1"/>
    <col min="6633" max="6650" width="17.5714285714286" style="2" customWidth="1"/>
    <col min="6651" max="6887" width="9.14285714285714" style="2"/>
    <col min="6888" max="6888" width="33.1428571428571" style="2" customWidth="1"/>
    <col min="6889" max="6906" width="17.5714285714286" style="2" customWidth="1"/>
    <col min="6907" max="7143" width="9.14285714285714" style="2"/>
    <col min="7144" max="7144" width="33.1428571428571" style="2" customWidth="1"/>
    <col min="7145" max="7162" width="17.5714285714286" style="2" customWidth="1"/>
    <col min="7163" max="7399" width="9.14285714285714" style="2"/>
    <col min="7400" max="7400" width="33.1428571428571" style="2" customWidth="1"/>
    <col min="7401" max="7418" width="17.5714285714286" style="2" customWidth="1"/>
    <col min="7419" max="7655" width="9.14285714285714" style="2"/>
    <col min="7656" max="7656" width="33.1428571428571" style="2" customWidth="1"/>
    <col min="7657" max="7674" width="17.5714285714286" style="2" customWidth="1"/>
    <col min="7675" max="7911" width="9.14285714285714" style="2"/>
    <col min="7912" max="7912" width="33.1428571428571" style="2" customWidth="1"/>
    <col min="7913" max="7930" width="17.5714285714286" style="2" customWidth="1"/>
    <col min="7931" max="8167" width="9.14285714285714" style="2"/>
    <col min="8168" max="8168" width="33.1428571428571" style="2" customWidth="1"/>
    <col min="8169" max="8186" width="17.5714285714286" style="2" customWidth="1"/>
    <col min="8187" max="8423" width="9.14285714285714" style="2"/>
    <col min="8424" max="8424" width="33.1428571428571" style="2" customWidth="1"/>
    <col min="8425" max="8442" width="17.5714285714286" style="2" customWidth="1"/>
    <col min="8443" max="8679" width="9.14285714285714" style="2"/>
    <col min="8680" max="8680" width="33.1428571428571" style="2" customWidth="1"/>
    <col min="8681" max="8698" width="17.5714285714286" style="2" customWidth="1"/>
    <col min="8699" max="8935" width="9.14285714285714" style="2"/>
    <col min="8936" max="8936" width="33.1428571428571" style="2" customWidth="1"/>
    <col min="8937" max="8954" width="17.5714285714286" style="2" customWidth="1"/>
    <col min="8955" max="9191" width="9.14285714285714" style="2"/>
    <col min="9192" max="9192" width="33.1428571428571" style="2" customWidth="1"/>
    <col min="9193" max="9210" width="17.5714285714286" style="2" customWidth="1"/>
    <col min="9211" max="9447" width="9.14285714285714" style="2"/>
    <col min="9448" max="9448" width="33.1428571428571" style="2" customWidth="1"/>
    <col min="9449" max="9466" width="17.5714285714286" style="2" customWidth="1"/>
    <col min="9467" max="9703" width="9.14285714285714" style="2"/>
    <col min="9704" max="9704" width="33.1428571428571" style="2" customWidth="1"/>
    <col min="9705" max="9722" width="17.5714285714286" style="2" customWidth="1"/>
    <col min="9723" max="9959" width="9.14285714285714" style="2"/>
    <col min="9960" max="9960" width="33.1428571428571" style="2" customWidth="1"/>
    <col min="9961" max="9978" width="17.5714285714286" style="2" customWidth="1"/>
    <col min="9979" max="10215" width="9.14285714285714" style="2"/>
    <col min="10216" max="10216" width="33.1428571428571" style="2" customWidth="1"/>
    <col min="10217" max="10234" width="17.5714285714286" style="2" customWidth="1"/>
    <col min="10235" max="10471" width="9.14285714285714" style="2"/>
    <col min="10472" max="10472" width="33.1428571428571" style="2" customWidth="1"/>
    <col min="10473" max="10490" width="17.5714285714286" style="2" customWidth="1"/>
    <col min="10491" max="10727" width="9.14285714285714" style="2"/>
    <col min="10728" max="10728" width="33.1428571428571" style="2" customWidth="1"/>
    <col min="10729" max="10746" width="17.5714285714286" style="2" customWidth="1"/>
    <col min="10747" max="10983" width="9.14285714285714" style="2"/>
    <col min="10984" max="10984" width="33.1428571428571" style="2" customWidth="1"/>
    <col min="10985" max="11002" width="17.5714285714286" style="2" customWidth="1"/>
    <col min="11003" max="11239" width="9.14285714285714" style="2"/>
    <col min="11240" max="11240" width="33.1428571428571" style="2" customWidth="1"/>
    <col min="11241" max="11258" width="17.5714285714286" style="2" customWidth="1"/>
    <col min="11259" max="11495" width="9.14285714285714" style="2"/>
    <col min="11496" max="11496" width="33.1428571428571" style="2" customWidth="1"/>
    <col min="11497" max="11514" width="17.5714285714286" style="2" customWidth="1"/>
    <col min="11515" max="11751" width="9.14285714285714" style="2"/>
    <col min="11752" max="11752" width="33.1428571428571" style="2" customWidth="1"/>
    <col min="11753" max="11770" width="17.5714285714286" style="2" customWidth="1"/>
    <col min="11771" max="12007" width="9.14285714285714" style="2"/>
    <col min="12008" max="12008" width="33.1428571428571" style="2" customWidth="1"/>
    <col min="12009" max="12026" width="17.5714285714286" style="2" customWidth="1"/>
    <col min="12027" max="12263" width="9.14285714285714" style="2"/>
    <col min="12264" max="12264" width="33.1428571428571" style="2" customWidth="1"/>
    <col min="12265" max="12282" width="17.5714285714286" style="2" customWidth="1"/>
    <col min="12283" max="12519" width="9.14285714285714" style="2"/>
    <col min="12520" max="12520" width="33.1428571428571" style="2" customWidth="1"/>
    <col min="12521" max="12538" width="17.5714285714286" style="2" customWidth="1"/>
    <col min="12539" max="12775" width="9.14285714285714" style="2"/>
    <col min="12776" max="12776" width="33.1428571428571" style="2" customWidth="1"/>
    <col min="12777" max="12794" width="17.5714285714286" style="2" customWidth="1"/>
    <col min="12795" max="13031" width="9.14285714285714" style="2"/>
    <col min="13032" max="13032" width="33.1428571428571" style="2" customWidth="1"/>
    <col min="13033" max="13050" width="17.5714285714286" style="2" customWidth="1"/>
    <col min="13051" max="13287" width="9.14285714285714" style="2"/>
    <col min="13288" max="13288" width="33.1428571428571" style="2" customWidth="1"/>
    <col min="13289" max="13306" width="17.5714285714286" style="2" customWidth="1"/>
    <col min="13307" max="13543" width="9.14285714285714" style="2"/>
    <col min="13544" max="13544" width="33.1428571428571" style="2" customWidth="1"/>
    <col min="13545" max="13562" width="17.5714285714286" style="2" customWidth="1"/>
    <col min="13563" max="13799" width="9.14285714285714" style="2"/>
    <col min="13800" max="13800" width="33.1428571428571" style="2" customWidth="1"/>
    <col min="13801" max="13818" width="17.5714285714286" style="2" customWidth="1"/>
    <col min="13819" max="14055" width="9.14285714285714" style="2"/>
    <col min="14056" max="14056" width="33.1428571428571" style="2" customWidth="1"/>
    <col min="14057" max="14074" width="17.5714285714286" style="2" customWidth="1"/>
    <col min="14075" max="14311" width="9.14285714285714" style="2"/>
    <col min="14312" max="14312" width="33.1428571428571" style="2" customWidth="1"/>
    <col min="14313" max="14330" width="17.5714285714286" style="2" customWidth="1"/>
    <col min="14331" max="14567" width="9.14285714285714" style="2"/>
    <col min="14568" max="14568" width="33.1428571428571" style="2" customWidth="1"/>
    <col min="14569" max="14586" width="17.5714285714286" style="2" customWidth="1"/>
    <col min="14587" max="14823" width="9.14285714285714" style="2"/>
    <col min="14824" max="14824" width="33.1428571428571" style="2" customWidth="1"/>
    <col min="14825" max="14842" width="17.5714285714286" style="2" customWidth="1"/>
    <col min="14843" max="15079" width="9.14285714285714" style="2"/>
    <col min="15080" max="15080" width="33.1428571428571" style="2" customWidth="1"/>
    <col min="15081" max="15098" width="17.5714285714286" style="2" customWidth="1"/>
    <col min="15099" max="15335" width="9.14285714285714" style="2"/>
    <col min="15336" max="15336" width="33.1428571428571" style="2" customWidth="1"/>
    <col min="15337" max="15354" width="17.5714285714286" style="2" customWidth="1"/>
    <col min="15355" max="15591" width="9.14285714285714" style="2"/>
    <col min="15592" max="15592" width="33.1428571428571" style="2" customWidth="1"/>
    <col min="15593" max="15610" width="17.5714285714286" style="2" customWidth="1"/>
    <col min="15611" max="15847" width="9.14285714285714" style="2"/>
    <col min="15848" max="15848" width="33.1428571428571" style="2" customWidth="1"/>
    <col min="15849" max="15866" width="17.5714285714286" style="2" customWidth="1"/>
    <col min="15867" max="16103" width="9.14285714285714" style="2"/>
    <col min="16104" max="16104" width="33.1428571428571" style="2" customWidth="1"/>
    <col min="16105" max="16122" width="17.5714285714286" style="2" customWidth="1"/>
    <col min="16123" max="16384" width="9.14285714285714" style="2"/>
  </cols>
  <sheetData>
    <row r="1" spans="4:5">
      <c r="D1" s="29" t="str">
        <f>[1]data.1!C1</f>
        <v>Сангийн Сайдын 2012  оны </v>
      </c>
      <c r="E1" s="29"/>
    </row>
    <row r="2" spans="4:5">
      <c r="D2" s="29" t="str">
        <f>[1]data.1!C2</f>
        <v>77-р тушаалаар батлав</v>
      </c>
      <c r="E2" s="29"/>
    </row>
    <row r="4" ht="15.75" spans="2:5">
      <c r="B4" s="30" t="s">
        <v>194</v>
      </c>
      <c r="C4" s="30"/>
      <c r="D4" s="30"/>
      <c r="E4" s="30"/>
    </row>
    <row r="5" spans="2:5">
      <c r="B5" s="31"/>
      <c r="C5" s="31"/>
      <c r="D5" s="32"/>
      <c r="E5" s="31"/>
    </row>
    <row r="6" ht="15.75" spans="2:5">
      <c r="B6" s="33"/>
      <c r="C6" s="34" t="str">
        <f>+[1]income.1!C6</f>
        <v>Улсын их дэлгүүр ХК</v>
      </c>
      <c r="D6" s="32"/>
      <c r="E6" s="31"/>
    </row>
    <row r="7" ht="13.5" spans="2:5">
      <c r="B7" s="31"/>
      <c r="C7" s="35" t="str">
        <f>+[1]income.1!C7</f>
        <v>(Ажахуйн нэгж байгууллагын нэр )</v>
      </c>
      <c r="D7" s="7" t="s">
        <v>3</v>
      </c>
      <c r="E7" s="7"/>
    </row>
    <row r="8" spans="5:5">
      <c r="E8" s="36" t="s">
        <v>137</v>
      </c>
    </row>
    <row r="9" spans="2:5">
      <c r="B9" s="8" t="s">
        <v>7</v>
      </c>
      <c r="C9" s="8" t="s">
        <v>8</v>
      </c>
      <c r="D9" s="37" t="s">
        <v>9</v>
      </c>
      <c r="E9" s="8" t="s">
        <v>10</v>
      </c>
    </row>
    <row r="10" ht="25.5" spans="2:5">
      <c r="B10" s="9" t="s">
        <v>195</v>
      </c>
      <c r="C10" s="38" t="s">
        <v>196</v>
      </c>
      <c r="D10" s="13"/>
      <c r="E10" s="39"/>
    </row>
    <row r="11" spans="2:5">
      <c r="B11" s="9" t="s">
        <v>197</v>
      </c>
      <c r="C11" s="38" t="s">
        <v>198</v>
      </c>
      <c r="D11" s="13">
        <f>SUM(D12:D17)</f>
        <v>1903706974.68</v>
      </c>
      <c r="E11" s="13">
        <f>D11</f>
        <v>1903706974.68</v>
      </c>
    </row>
    <row r="12" spans="2:6">
      <c r="B12" s="9" t="s">
        <v>16</v>
      </c>
      <c r="C12" s="9" t="s">
        <v>199</v>
      </c>
      <c r="D12" s="11">
        <v>1903631546.38</v>
      </c>
      <c r="E12" s="11">
        <f t="shared" ref="E12:E43" si="0">D12</f>
        <v>1903631546.38</v>
      </c>
      <c r="F12" s="40">
        <f>E12/1000</f>
        <v>1903631.54638</v>
      </c>
    </row>
    <row r="13" spans="2:6">
      <c r="B13" s="9" t="s">
        <v>18</v>
      </c>
      <c r="C13" s="9" t="s">
        <v>200</v>
      </c>
      <c r="D13" s="11"/>
      <c r="E13" s="13">
        <f t="shared" si="0"/>
        <v>0</v>
      </c>
      <c r="F13" s="40"/>
    </row>
    <row r="14" spans="2:6">
      <c r="B14" s="9" t="s">
        <v>20</v>
      </c>
      <c r="C14" s="9" t="s">
        <v>201</v>
      </c>
      <c r="D14" s="11"/>
      <c r="E14" s="13">
        <f t="shared" si="0"/>
        <v>0</v>
      </c>
      <c r="F14" s="40"/>
    </row>
    <row r="15" spans="2:6">
      <c r="B15" s="9" t="s">
        <v>22</v>
      </c>
      <c r="C15" s="9" t="s">
        <v>202</v>
      </c>
      <c r="D15" s="11"/>
      <c r="E15" s="13">
        <f t="shared" si="0"/>
        <v>0</v>
      </c>
      <c r="F15" s="40"/>
    </row>
    <row r="16" spans="2:6">
      <c r="B16" s="9" t="s">
        <v>24</v>
      </c>
      <c r="C16" s="9" t="s">
        <v>203</v>
      </c>
      <c r="D16" s="11"/>
      <c r="E16" s="13">
        <f t="shared" si="0"/>
        <v>0</v>
      </c>
      <c r="F16" s="40"/>
    </row>
    <row r="17" spans="2:6">
      <c r="B17" s="9" t="s">
        <v>26</v>
      </c>
      <c r="C17" s="9" t="s">
        <v>204</v>
      </c>
      <c r="D17" s="11">
        <v>75428.3</v>
      </c>
      <c r="E17" s="11">
        <f t="shared" si="0"/>
        <v>75428.3</v>
      </c>
      <c r="F17" s="40">
        <f t="shared" ref="F17:F65" si="1">E17/1000</f>
        <v>75.4283</v>
      </c>
    </row>
    <row r="18" spans="2:6">
      <c r="B18" s="9" t="s">
        <v>205</v>
      </c>
      <c r="C18" s="38" t="s">
        <v>206</v>
      </c>
      <c r="D18" s="13">
        <f>+D19+D20+D21+D22+D23+D24+D25+D26+D27+D28</f>
        <v>1317760193.69</v>
      </c>
      <c r="E18" s="13">
        <f t="shared" si="0"/>
        <v>1317760193.69</v>
      </c>
      <c r="F18" s="40">
        <f t="shared" si="1"/>
        <v>1317760.19369</v>
      </c>
    </row>
    <row r="19" spans="2:6">
      <c r="B19" s="9" t="s">
        <v>40</v>
      </c>
      <c r="C19" s="9" t="s">
        <v>207</v>
      </c>
      <c r="D19" s="11">
        <v>17641897.65</v>
      </c>
      <c r="E19" s="11">
        <f t="shared" si="0"/>
        <v>17641897.65</v>
      </c>
      <c r="F19" s="40">
        <f t="shared" si="1"/>
        <v>17641.89765</v>
      </c>
    </row>
    <row r="20" spans="2:6">
      <c r="B20" s="9" t="s">
        <v>42</v>
      </c>
      <c r="C20" s="9" t="s">
        <v>208</v>
      </c>
      <c r="D20" s="11">
        <v>4250000</v>
      </c>
      <c r="E20" s="11">
        <f t="shared" si="0"/>
        <v>4250000</v>
      </c>
      <c r="F20" s="40">
        <f t="shared" si="1"/>
        <v>4250</v>
      </c>
    </row>
    <row r="21" spans="2:6">
      <c r="B21" s="9" t="s">
        <v>44</v>
      </c>
      <c r="C21" s="9" t="s">
        <v>209</v>
      </c>
      <c r="D21" s="11">
        <v>0</v>
      </c>
      <c r="E21" s="11">
        <f t="shared" si="0"/>
        <v>0</v>
      </c>
      <c r="F21" s="40">
        <f t="shared" si="1"/>
        <v>0</v>
      </c>
    </row>
    <row r="22" spans="2:6">
      <c r="B22" s="9" t="s">
        <v>46</v>
      </c>
      <c r="C22" s="9" t="s">
        <v>210</v>
      </c>
      <c r="D22" s="11">
        <v>153739334.06</v>
      </c>
      <c r="E22" s="11">
        <f t="shared" si="0"/>
        <v>153739334.06</v>
      </c>
      <c r="F22" s="40">
        <f t="shared" si="1"/>
        <v>153739.33406</v>
      </c>
    </row>
    <row r="23" ht="25.5" spans="2:6">
      <c r="B23" s="9" t="s">
        <v>48</v>
      </c>
      <c r="C23" s="9" t="s">
        <v>211</v>
      </c>
      <c r="D23" s="11"/>
      <c r="E23" s="11">
        <f t="shared" si="0"/>
        <v>0</v>
      </c>
      <c r="F23" s="40">
        <f t="shared" si="1"/>
        <v>0</v>
      </c>
    </row>
    <row r="24" spans="2:9">
      <c r="B24" s="9" t="s">
        <v>212</v>
      </c>
      <c r="C24" s="9" t="s">
        <v>213</v>
      </c>
      <c r="D24" s="11">
        <v>405000</v>
      </c>
      <c r="E24" s="11">
        <f t="shared" si="0"/>
        <v>405000</v>
      </c>
      <c r="F24" s="40">
        <f t="shared" si="1"/>
        <v>405</v>
      </c>
      <c r="I24" s="43"/>
    </row>
    <row r="25" spans="2:6">
      <c r="B25" s="9" t="s">
        <v>214</v>
      </c>
      <c r="C25" s="9" t="s">
        <v>215</v>
      </c>
      <c r="D25" s="11">
        <v>891822463.31</v>
      </c>
      <c r="E25" s="11">
        <f t="shared" si="0"/>
        <v>891822463.31</v>
      </c>
      <c r="F25" s="40">
        <f t="shared" si="1"/>
        <v>891822.46331</v>
      </c>
    </row>
    <row r="26" spans="2:6">
      <c r="B26" s="9" t="s">
        <v>216</v>
      </c>
      <c r="C26" s="9" t="s">
        <v>217</v>
      </c>
      <c r="D26" s="11">
        <v>249622067.93</v>
      </c>
      <c r="E26" s="11">
        <f t="shared" si="0"/>
        <v>249622067.93</v>
      </c>
      <c r="F26" s="40">
        <f t="shared" si="1"/>
        <v>249622.06793</v>
      </c>
    </row>
    <row r="27" spans="2:6">
      <c r="B27" s="9" t="s">
        <v>218</v>
      </c>
      <c r="C27" s="9" t="s">
        <v>219</v>
      </c>
      <c r="D27" s="11"/>
      <c r="E27" s="11">
        <f t="shared" si="0"/>
        <v>0</v>
      </c>
      <c r="F27" s="40">
        <f t="shared" si="1"/>
        <v>0</v>
      </c>
    </row>
    <row r="28" spans="2:6">
      <c r="B28" s="9" t="s">
        <v>56</v>
      </c>
      <c r="C28" s="9" t="s">
        <v>220</v>
      </c>
      <c r="D28" s="11">
        <v>279430.74</v>
      </c>
      <c r="E28" s="11">
        <f t="shared" si="0"/>
        <v>279430.74</v>
      </c>
      <c r="F28" s="40">
        <f t="shared" si="1"/>
        <v>279.43074</v>
      </c>
    </row>
    <row r="29" ht="25.5" spans="2:6">
      <c r="B29" s="9" t="s">
        <v>221</v>
      </c>
      <c r="C29" s="38" t="s">
        <v>222</v>
      </c>
      <c r="D29" s="13">
        <f>+D11-D18</f>
        <v>585946780.99</v>
      </c>
      <c r="E29" s="13">
        <f t="shared" si="0"/>
        <v>585946780.99</v>
      </c>
      <c r="F29" s="40">
        <f t="shared" si="1"/>
        <v>585946.78099</v>
      </c>
    </row>
    <row r="30" ht="25.5" spans="2:6">
      <c r="B30" s="9" t="s">
        <v>223</v>
      </c>
      <c r="C30" s="38" t="s">
        <v>224</v>
      </c>
      <c r="D30" s="11" t="s">
        <v>35</v>
      </c>
      <c r="E30" s="13" t="str">
        <f t="shared" si="0"/>
        <v/>
      </c>
      <c r="F30" s="40" t="e">
        <f t="shared" si="1"/>
        <v>#VALUE!</v>
      </c>
    </row>
    <row r="31" spans="2:6">
      <c r="B31" s="9" t="s">
        <v>225</v>
      </c>
      <c r="C31" s="38" t="s">
        <v>198</v>
      </c>
      <c r="D31" s="41">
        <f>SUM(D32:D39)</f>
        <v>0</v>
      </c>
      <c r="E31" s="13">
        <f t="shared" si="0"/>
        <v>0</v>
      </c>
      <c r="F31" s="40">
        <f t="shared" si="1"/>
        <v>0</v>
      </c>
    </row>
    <row r="32" spans="2:6">
      <c r="B32" s="9" t="s">
        <v>226</v>
      </c>
      <c r="C32" s="9" t="s">
        <v>227</v>
      </c>
      <c r="D32" s="42" t="s">
        <v>35</v>
      </c>
      <c r="E32" s="13" t="str">
        <f t="shared" si="0"/>
        <v/>
      </c>
      <c r="F32" s="40" t="e">
        <f t="shared" si="1"/>
        <v>#VALUE!</v>
      </c>
    </row>
    <row r="33" spans="2:6">
      <c r="B33" s="9" t="s">
        <v>228</v>
      </c>
      <c r="C33" s="9" t="s">
        <v>229</v>
      </c>
      <c r="D33" s="11" t="s">
        <v>35</v>
      </c>
      <c r="E33" s="13" t="str">
        <f t="shared" si="0"/>
        <v/>
      </c>
      <c r="F33" s="40" t="e">
        <f t="shared" si="1"/>
        <v>#VALUE!</v>
      </c>
    </row>
    <row r="34" spans="2:6">
      <c r="B34" s="9" t="s">
        <v>230</v>
      </c>
      <c r="C34" s="9" t="s">
        <v>231</v>
      </c>
      <c r="D34" s="11" t="s">
        <v>35</v>
      </c>
      <c r="E34" s="13" t="str">
        <f t="shared" si="0"/>
        <v/>
      </c>
      <c r="F34" s="40" t="e">
        <f t="shared" si="1"/>
        <v>#VALUE!</v>
      </c>
    </row>
    <row r="35" spans="2:6">
      <c r="B35" s="9" t="s">
        <v>232</v>
      </c>
      <c r="C35" s="9" t="s">
        <v>233</v>
      </c>
      <c r="D35" s="11" t="s">
        <v>35</v>
      </c>
      <c r="E35" s="13" t="str">
        <f t="shared" si="0"/>
        <v/>
      </c>
      <c r="F35" s="40" t="e">
        <f t="shared" si="1"/>
        <v>#VALUE!</v>
      </c>
    </row>
    <row r="36" ht="25.5" spans="2:6">
      <c r="B36" s="9" t="s">
        <v>234</v>
      </c>
      <c r="C36" s="9" t="s">
        <v>235</v>
      </c>
      <c r="D36" s="11" t="s">
        <v>35</v>
      </c>
      <c r="E36" s="13" t="str">
        <f t="shared" si="0"/>
        <v/>
      </c>
      <c r="F36" s="40" t="e">
        <f t="shared" si="1"/>
        <v>#VALUE!</v>
      </c>
    </row>
    <row r="37" spans="2:6">
      <c r="B37" s="9" t="s">
        <v>236</v>
      </c>
      <c r="C37" s="9" t="s">
        <v>237</v>
      </c>
      <c r="D37" s="11"/>
      <c r="E37" s="13">
        <f t="shared" si="0"/>
        <v>0</v>
      </c>
      <c r="F37" s="40">
        <f t="shared" si="1"/>
        <v>0</v>
      </c>
    </row>
    <row r="38" spans="2:6">
      <c r="B38" s="9" t="s">
        <v>238</v>
      </c>
      <c r="C38" s="9" t="s">
        <v>239</v>
      </c>
      <c r="D38" s="11" t="s">
        <v>35</v>
      </c>
      <c r="E38" s="13" t="str">
        <f t="shared" si="0"/>
        <v/>
      </c>
      <c r="F38" s="40" t="e">
        <f t="shared" si="1"/>
        <v>#VALUE!</v>
      </c>
    </row>
    <row r="39" spans="2:6">
      <c r="B39" s="9" t="s">
        <v>240</v>
      </c>
      <c r="C39" s="9" t="s">
        <v>241</v>
      </c>
      <c r="D39" s="42" t="s">
        <v>35</v>
      </c>
      <c r="E39" s="13" t="str">
        <f t="shared" si="0"/>
        <v/>
      </c>
      <c r="F39" s="40" t="e">
        <f t="shared" si="1"/>
        <v>#VALUE!</v>
      </c>
    </row>
    <row r="40" spans="2:6">
      <c r="B40" s="9" t="s">
        <v>242</v>
      </c>
      <c r="C40" s="38" t="s">
        <v>206</v>
      </c>
      <c r="D40" s="41">
        <f>SUM(D41:D46)</f>
        <v>0</v>
      </c>
      <c r="E40" s="13">
        <f t="shared" si="0"/>
        <v>0</v>
      </c>
      <c r="F40" s="40">
        <f t="shared" si="1"/>
        <v>0</v>
      </c>
    </row>
    <row r="41" spans="2:6">
      <c r="B41" s="9" t="s">
        <v>243</v>
      </c>
      <c r="C41" s="9" t="s">
        <v>244</v>
      </c>
      <c r="D41" s="42"/>
      <c r="E41" s="13">
        <f t="shared" si="0"/>
        <v>0</v>
      </c>
      <c r="F41" s="40">
        <f t="shared" si="1"/>
        <v>0</v>
      </c>
    </row>
    <row r="42" spans="2:6">
      <c r="B42" s="9" t="s">
        <v>245</v>
      </c>
      <c r="C42" s="9" t="s">
        <v>246</v>
      </c>
      <c r="D42" s="11" t="s">
        <v>35</v>
      </c>
      <c r="E42" s="13" t="str">
        <f t="shared" si="0"/>
        <v/>
      </c>
      <c r="F42" s="40" t="e">
        <f t="shared" si="1"/>
        <v>#VALUE!</v>
      </c>
    </row>
    <row r="43" spans="2:6">
      <c r="B43" s="9" t="s">
        <v>247</v>
      </c>
      <c r="C43" s="9" t="s">
        <v>248</v>
      </c>
      <c r="D43" s="11"/>
      <c r="E43" s="13">
        <f t="shared" si="0"/>
        <v>0</v>
      </c>
      <c r="F43" s="40">
        <f t="shared" si="1"/>
        <v>0</v>
      </c>
    </row>
    <row r="44" ht="25.5" spans="2:6">
      <c r="B44" s="9" t="s">
        <v>249</v>
      </c>
      <c r="C44" s="9" t="s">
        <v>250</v>
      </c>
      <c r="D44" s="11" t="s">
        <v>35</v>
      </c>
      <c r="E44" s="13" t="str">
        <f t="shared" ref="E44:E60" si="2">D44</f>
        <v/>
      </c>
      <c r="F44" s="40" t="e">
        <f t="shared" si="1"/>
        <v>#VALUE!</v>
      </c>
    </row>
    <row r="45" spans="2:6">
      <c r="B45" s="9" t="s">
        <v>251</v>
      </c>
      <c r="C45" s="9" t="s">
        <v>252</v>
      </c>
      <c r="D45" s="11"/>
      <c r="E45" s="13">
        <f t="shared" si="2"/>
        <v>0</v>
      </c>
      <c r="F45" s="40">
        <f t="shared" si="1"/>
        <v>0</v>
      </c>
    </row>
    <row r="46" spans="2:6">
      <c r="B46" s="9" t="s">
        <v>253</v>
      </c>
      <c r="C46" s="9" t="s">
        <v>35</v>
      </c>
      <c r="D46" s="11" t="s">
        <v>35</v>
      </c>
      <c r="E46" s="13" t="str">
        <f t="shared" si="2"/>
        <v/>
      </c>
      <c r="F46" s="40" t="e">
        <f t="shared" si="1"/>
        <v>#VALUE!</v>
      </c>
    </row>
    <row r="47" ht="25.5" spans="2:6">
      <c r="B47" s="9" t="s">
        <v>254</v>
      </c>
      <c r="C47" s="38" t="s">
        <v>255</v>
      </c>
      <c r="D47" s="13">
        <f>D31+D40</f>
        <v>0</v>
      </c>
      <c r="E47" s="13">
        <f t="shared" si="2"/>
        <v>0</v>
      </c>
      <c r="F47" s="40">
        <f t="shared" si="1"/>
        <v>0</v>
      </c>
    </row>
    <row r="48" ht="25.5" spans="2:6">
      <c r="B48" s="9" t="s">
        <v>142</v>
      </c>
      <c r="C48" s="38" t="s">
        <v>256</v>
      </c>
      <c r="D48" s="11" t="s">
        <v>35</v>
      </c>
      <c r="E48" s="13" t="str">
        <f t="shared" si="2"/>
        <v/>
      </c>
      <c r="F48" s="40" t="e">
        <f t="shared" si="1"/>
        <v>#VALUE!</v>
      </c>
    </row>
    <row r="49" spans="2:6">
      <c r="B49" s="9" t="s">
        <v>257</v>
      </c>
      <c r="C49" s="38" t="s">
        <v>198</v>
      </c>
      <c r="D49" s="13">
        <f>SUM(D50:D53)</f>
        <v>80380457.04</v>
      </c>
      <c r="E49" s="13">
        <f t="shared" si="2"/>
        <v>80380457.04</v>
      </c>
      <c r="F49" s="40">
        <f t="shared" si="1"/>
        <v>80380.45704</v>
      </c>
    </row>
    <row r="50" ht="25.5" spans="2:6">
      <c r="B50" s="9" t="s">
        <v>258</v>
      </c>
      <c r="C50" s="9" t="s">
        <v>259</v>
      </c>
      <c r="D50" s="42">
        <v>80380457.04</v>
      </c>
      <c r="E50" s="11">
        <f t="shared" si="2"/>
        <v>80380457.04</v>
      </c>
      <c r="F50" s="40">
        <f t="shared" si="1"/>
        <v>80380.45704</v>
      </c>
    </row>
    <row r="51" ht="25.5" spans="2:6">
      <c r="B51" s="9" t="s">
        <v>260</v>
      </c>
      <c r="C51" s="9" t="s">
        <v>261</v>
      </c>
      <c r="D51" s="11"/>
      <c r="E51" s="13">
        <f t="shared" si="2"/>
        <v>0</v>
      </c>
      <c r="F51" s="40">
        <f t="shared" si="1"/>
        <v>0</v>
      </c>
    </row>
    <row r="52" spans="2:6">
      <c r="B52" s="9" t="s">
        <v>262</v>
      </c>
      <c r="C52" s="9" t="s">
        <v>263</v>
      </c>
      <c r="D52" s="11" t="s">
        <v>35</v>
      </c>
      <c r="E52" s="13" t="str">
        <f t="shared" si="2"/>
        <v/>
      </c>
      <c r="F52" s="40" t="e">
        <f t="shared" si="1"/>
        <v>#VALUE!</v>
      </c>
    </row>
    <row r="53" spans="2:6">
      <c r="B53" s="9" t="s">
        <v>264</v>
      </c>
      <c r="C53" s="9" t="s">
        <v>265</v>
      </c>
      <c r="D53" s="11"/>
      <c r="E53" s="13">
        <f t="shared" si="2"/>
        <v>0</v>
      </c>
      <c r="F53" s="40">
        <f t="shared" si="1"/>
        <v>0</v>
      </c>
    </row>
    <row r="54" spans="2:6">
      <c r="B54" s="9" t="s">
        <v>266</v>
      </c>
      <c r="C54" s="38" t="s">
        <v>206</v>
      </c>
      <c r="D54" s="13">
        <f>SUM(D55:D59)</f>
        <v>666279946.14</v>
      </c>
      <c r="E54" s="13">
        <f t="shared" si="2"/>
        <v>666279946.14</v>
      </c>
      <c r="F54" s="40">
        <f t="shared" si="1"/>
        <v>666279.94614</v>
      </c>
    </row>
    <row r="55" spans="2:6">
      <c r="B55" s="9" t="s">
        <v>267</v>
      </c>
      <c r="C55" s="9" t="s">
        <v>268</v>
      </c>
      <c r="D55" s="11">
        <v>666274531.75</v>
      </c>
      <c r="E55" s="11">
        <f t="shared" si="2"/>
        <v>666274531.75</v>
      </c>
      <c r="F55" s="40">
        <f t="shared" si="1"/>
        <v>666274.53175</v>
      </c>
    </row>
    <row r="56" spans="2:6">
      <c r="B56" s="9" t="s">
        <v>269</v>
      </c>
      <c r="C56" s="9" t="s">
        <v>270</v>
      </c>
      <c r="D56" s="11"/>
      <c r="E56" s="11">
        <f t="shared" si="2"/>
        <v>0</v>
      </c>
      <c r="F56" s="40">
        <f t="shared" si="1"/>
        <v>0</v>
      </c>
    </row>
    <row r="57" spans="2:6">
      <c r="B57" s="9" t="s">
        <v>271</v>
      </c>
      <c r="C57" s="9" t="s">
        <v>272</v>
      </c>
      <c r="D57" s="11" t="s">
        <v>35</v>
      </c>
      <c r="E57" s="11" t="str">
        <f t="shared" si="2"/>
        <v/>
      </c>
      <c r="F57" s="40" t="e">
        <f t="shared" si="1"/>
        <v>#VALUE!</v>
      </c>
    </row>
    <row r="58" spans="2:6">
      <c r="B58" s="9" t="s">
        <v>273</v>
      </c>
      <c r="C58" s="9" t="s">
        <v>274</v>
      </c>
      <c r="D58" s="11"/>
      <c r="E58" s="11">
        <f t="shared" si="2"/>
        <v>0</v>
      </c>
      <c r="F58" s="40">
        <f t="shared" si="1"/>
        <v>0</v>
      </c>
    </row>
    <row r="59" spans="2:6">
      <c r="B59" s="9" t="s">
        <v>275</v>
      </c>
      <c r="C59" s="9" t="s">
        <v>220</v>
      </c>
      <c r="D59" s="11">
        <v>5414.39</v>
      </c>
      <c r="E59" s="11">
        <f t="shared" si="2"/>
        <v>5414.39</v>
      </c>
      <c r="F59" s="40">
        <f t="shared" si="1"/>
        <v>5.41439</v>
      </c>
    </row>
    <row r="60" ht="25.5" spans="2:6">
      <c r="B60" s="9" t="s">
        <v>276</v>
      </c>
      <c r="C60" s="38" t="s">
        <v>277</v>
      </c>
      <c r="D60" s="13">
        <f>+D49-D54</f>
        <v>-585899489.1</v>
      </c>
      <c r="E60" s="13">
        <f t="shared" si="2"/>
        <v>-585899489.1</v>
      </c>
      <c r="F60" s="40">
        <f t="shared" si="1"/>
        <v>-585899.4891</v>
      </c>
    </row>
    <row r="61" spans="2:6">
      <c r="B61" s="9" t="s">
        <v>278</v>
      </c>
      <c r="C61" s="9" t="s">
        <v>279</v>
      </c>
      <c r="D61" s="11"/>
      <c r="E61" s="11"/>
      <c r="F61" s="40">
        <f t="shared" si="1"/>
        <v>0</v>
      </c>
    </row>
    <row r="62" spans="2:7">
      <c r="B62" s="9" t="s">
        <v>280</v>
      </c>
      <c r="C62" s="38" t="s">
        <v>281</v>
      </c>
      <c r="D62" s="13">
        <f>+D29+D47+D60+D61+D31</f>
        <v>47291.8899999857</v>
      </c>
      <c r="E62" s="13">
        <f>+E29+E47+E60+E61</f>
        <v>47291.8899999857</v>
      </c>
      <c r="F62" s="40">
        <f t="shared" si="1"/>
        <v>47.2918899999857</v>
      </c>
      <c r="G62" s="40"/>
    </row>
    <row r="63" ht="25.5" spans="2:7">
      <c r="B63" s="9" t="s">
        <v>282</v>
      </c>
      <c r="C63" s="38" t="s">
        <v>283</v>
      </c>
      <c r="D63" s="11">
        <f>'CT-1'!D12</f>
        <v>123262.49</v>
      </c>
      <c r="E63" s="11">
        <f>'CT-1'!D12</f>
        <v>123262.49</v>
      </c>
      <c r="F63" s="40">
        <f t="shared" si="1"/>
        <v>123.26249</v>
      </c>
      <c r="G63" s="40"/>
    </row>
    <row r="64" ht="25.5" spans="2:6">
      <c r="B64" s="9" t="s">
        <v>284</v>
      </c>
      <c r="C64" s="38" t="s">
        <v>285</v>
      </c>
      <c r="D64" s="11">
        <f>'CT-1'!E12</f>
        <v>170554.38</v>
      </c>
      <c r="E64" s="11">
        <f>'CT-1'!E12</f>
        <v>170554.38</v>
      </c>
      <c r="F64" s="40">
        <f t="shared" si="1"/>
        <v>170.55438</v>
      </c>
    </row>
    <row r="65" spans="1:6">
      <c r="A65" s="2" t="s">
        <v>35</v>
      </c>
      <c r="B65" s="2" t="s">
        <v>35</v>
      </c>
      <c r="C65" s="2" t="s">
        <v>35</v>
      </c>
      <c r="D65" s="5" t="s">
        <v>35</v>
      </c>
      <c r="E65" s="40"/>
      <c r="F65" s="40">
        <f t="shared" si="1"/>
        <v>0</v>
      </c>
    </row>
    <row r="67" s="28" customFormat="1" ht="14.25" spans="3:6">
      <c r="C67" s="44" t="s">
        <v>134</v>
      </c>
      <c r="D67" s="45"/>
      <c r="E67" s="45"/>
      <c r="F67" s="46"/>
    </row>
    <row r="68" s="28" customFormat="1" ht="14.25" spans="3:5">
      <c r="C68" s="44"/>
      <c r="D68" s="47"/>
      <c r="E68" s="18"/>
    </row>
    <row r="69" s="28" customFormat="1" ht="14.25" spans="3:6">
      <c r="C69" s="48" t="s">
        <v>135</v>
      </c>
      <c r="D69" s="45"/>
      <c r="E69" s="45"/>
      <c r="F69" s="49"/>
    </row>
  </sheetData>
  <mergeCells count="6">
    <mergeCell ref="D1:E1"/>
    <mergeCell ref="D2:E2"/>
    <mergeCell ref="B4:E4"/>
    <mergeCell ref="D7:E7"/>
    <mergeCell ref="D67:E67"/>
    <mergeCell ref="D69:E69"/>
  </mergeCells>
  <pageMargins left="0.699305555555556" right="0.236111111111111" top="0.550694444444444" bottom="0.590277777777778" header="0.196527777777778" footer="0.0784722222222222"/>
  <pageSetup paperSize="1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K33"/>
  <sheetViews>
    <sheetView tabSelected="1" workbookViewId="0">
      <selection activeCell="J5" sqref="J5"/>
    </sheetView>
  </sheetViews>
  <sheetFormatPr defaultColWidth="9" defaultRowHeight="12.75"/>
  <cols>
    <col min="1" max="1" width="4.14285714285714" style="2" customWidth="1"/>
    <col min="2" max="2" width="31.2857142857143" style="2" customWidth="1"/>
    <col min="3" max="3" width="16.4285714285714" style="2" customWidth="1"/>
    <col min="4" max="4" width="10.7142857142857" style="2" customWidth="1"/>
    <col min="5" max="5" width="16.1428571428571" style="2" customWidth="1"/>
    <col min="6" max="6" width="16" style="2" customWidth="1"/>
    <col min="7" max="7" width="11.5714285714286" style="2" customWidth="1"/>
    <col min="8" max="8" width="9.42857142857143" style="2" customWidth="1"/>
    <col min="9" max="9" width="16.8571428571429" style="3" customWidth="1"/>
    <col min="10" max="10" width="16.2857142857143" style="3" customWidth="1"/>
    <col min="11" max="11" width="17.5714285714286" style="3" customWidth="1"/>
    <col min="12" max="20" width="17.5714285714286" style="2" customWidth="1"/>
    <col min="21" max="257" width="9.14285714285714" style="2"/>
    <col min="258" max="258" width="33.1428571428571" style="2" customWidth="1"/>
    <col min="259" max="276" width="17.5714285714286" style="2" customWidth="1"/>
    <col min="277" max="513" width="9.14285714285714" style="2"/>
    <col min="514" max="514" width="33.1428571428571" style="2" customWidth="1"/>
    <col min="515" max="532" width="17.5714285714286" style="2" customWidth="1"/>
    <col min="533" max="769" width="9.14285714285714" style="2"/>
    <col min="770" max="770" width="33.1428571428571" style="2" customWidth="1"/>
    <col min="771" max="788" width="17.5714285714286" style="2" customWidth="1"/>
    <col min="789" max="1025" width="9.14285714285714" style="2"/>
    <col min="1026" max="1026" width="33.1428571428571" style="2" customWidth="1"/>
    <col min="1027" max="1044" width="17.5714285714286" style="2" customWidth="1"/>
    <col min="1045" max="1281" width="9.14285714285714" style="2"/>
    <col min="1282" max="1282" width="33.1428571428571" style="2" customWidth="1"/>
    <col min="1283" max="1300" width="17.5714285714286" style="2" customWidth="1"/>
    <col min="1301" max="1537" width="9.14285714285714" style="2"/>
    <col min="1538" max="1538" width="33.1428571428571" style="2" customWidth="1"/>
    <col min="1539" max="1556" width="17.5714285714286" style="2" customWidth="1"/>
    <col min="1557" max="1793" width="9.14285714285714" style="2"/>
    <col min="1794" max="1794" width="33.1428571428571" style="2" customWidth="1"/>
    <col min="1795" max="1812" width="17.5714285714286" style="2" customWidth="1"/>
    <col min="1813" max="2049" width="9.14285714285714" style="2"/>
    <col min="2050" max="2050" width="33.1428571428571" style="2" customWidth="1"/>
    <col min="2051" max="2068" width="17.5714285714286" style="2" customWidth="1"/>
    <col min="2069" max="2305" width="9.14285714285714" style="2"/>
    <col min="2306" max="2306" width="33.1428571428571" style="2" customWidth="1"/>
    <col min="2307" max="2324" width="17.5714285714286" style="2" customWidth="1"/>
    <col min="2325" max="2561" width="9.14285714285714" style="2"/>
    <col min="2562" max="2562" width="33.1428571428571" style="2" customWidth="1"/>
    <col min="2563" max="2580" width="17.5714285714286" style="2" customWidth="1"/>
    <col min="2581" max="2817" width="9.14285714285714" style="2"/>
    <col min="2818" max="2818" width="33.1428571428571" style="2" customWidth="1"/>
    <col min="2819" max="2836" width="17.5714285714286" style="2" customWidth="1"/>
    <col min="2837" max="3073" width="9.14285714285714" style="2"/>
    <col min="3074" max="3074" width="33.1428571428571" style="2" customWidth="1"/>
    <col min="3075" max="3092" width="17.5714285714286" style="2" customWidth="1"/>
    <col min="3093" max="3329" width="9.14285714285714" style="2"/>
    <col min="3330" max="3330" width="33.1428571428571" style="2" customWidth="1"/>
    <col min="3331" max="3348" width="17.5714285714286" style="2" customWidth="1"/>
    <col min="3349" max="3585" width="9.14285714285714" style="2"/>
    <col min="3586" max="3586" width="33.1428571428571" style="2" customWidth="1"/>
    <col min="3587" max="3604" width="17.5714285714286" style="2" customWidth="1"/>
    <col min="3605" max="3841" width="9.14285714285714" style="2"/>
    <col min="3842" max="3842" width="33.1428571428571" style="2" customWidth="1"/>
    <col min="3843" max="3860" width="17.5714285714286" style="2" customWidth="1"/>
    <col min="3861" max="4097" width="9.14285714285714" style="2"/>
    <col min="4098" max="4098" width="33.1428571428571" style="2" customWidth="1"/>
    <col min="4099" max="4116" width="17.5714285714286" style="2" customWidth="1"/>
    <col min="4117" max="4353" width="9.14285714285714" style="2"/>
    <col min="4354" max="4354" width="33.1428571428571" style="2" customWidth="1"/>
    <col min="4355" max="4372" width="17.5714285714286" style="2" customWidth="1"/>
    <col min="4373" max="4609" width="9.14285714285714" style="2"/>
    <col min="4610" max="4610" width="33.1428571428571" style="2" customWidth="1"/>
    <col min="4611" max="4628" width="17.5714285714286" style="2" customWidth="1"/>
    <col min="4629" max="4865" width="9.14285714285714" style="2"/>
    <col min="4866" max="4866" width="33.1428571428571" style="2" customWidth="1"/>
    <col min="4867" max="4884" width="17.5714285714286" style="2" customWidth="1"/>
    <col min="4885" max="5121" width="9.14285714285714" style="2"/>
    <col min="5122" max="5122" width="33.1428571428571" style="2" customWidth="1"/>
    <col min="5123" max="5140" width="17.5714285714286" style="2" customWidth="1"/>
    <col min="5141" max="5377" width="9.14285714285714" style="2"/>
    <col min="5378" max="5378" width="33.1428571428571" style="2" customWidth="1"/>
    <col min="5379" max="5396" width="17.5714285714286" style="2" customWidth="1"/>
    <col min="5397" max="5633" width="9.14285714285714" style="2"/>
    <col min="5634" max="5634" width="33.1428571428571" style="2" customWidth="1"/>
    <col min="5635" max="5652" width="17.5714285714286" style="2" customWidth="1"/>
    <col min="5653" max="5889" width="9.14285714285714" style="2"/>
    <col min="5890" max="5890" width="33.1428571428571" style="2" customWidth="1"/>
    <col min="5891" max="5908" width="17.5714285714286" style="2" customWidth="1"/>
    <col min="5909" max="6145" width="9.14285714285714" style="2"/>
    <col min="6146" max="6146" width="33.1428571428571" style="2" customWidth="1"/>
    <col min="6147" max="6164" width="17.5714285714286" style="2" customWidth="1"/>
    <col min="6165" max="6401" width="9.14285714285714" style="2"/>
    <col min="6402" max="6402" width="33.1428571428571" style="2" customWidth="1"/>
    <col min="6403" max="6420" width="17.5714285714286" style="2" customWidth="1"/>
    <col min="6421" max="6657" width="9.14285714285714" style="2"/>
    <col min="6658" max="6658" width="33.1428571428571" style="2" customWidth="1"/>
    <col min="6659" max="6676" width="17.5714285714286" style="2" customWidth="1"/>
    <col min="6677" max="6913" width="9.14285714285714" style="2"/>
    <col min="6914" max="6914" width="33.1428571428571" style="2" customWidth="1"/>
    <col min="6915" max="6932" width="17.5714285714286" style="2" customWidth="1"/>
    <col min="6933" max="7169" width="9.14285714285714" style="2"/>
    <col min="7170" max="7170" width="33.1428571428571" style="2" customWidth="1"/>
    <col min="7171" max="7188" width="17.5714285714286" style="2" customWidth="1"/>
    <col min="7189" max="7425" width="9.14285714285714" style="2"/>
    <col min="7426" max="7426" width="33.1428571428571" style="2" customWidth="1"/>
    <col min="7427" max="7444" width="17.5714285714286" style="2" customWidth="1"/>
    <col min="7445" max="7681" width="9.14285714285714" style="2"/>
    <col min="7682" max="7682" width="33.1428571428571" style="2" customWidth="1"/>
    <col min="7683" max="7700" width="17.5714285714286" style="2" customWidth="1"/>
    <col min="7701" max="7937" width="9.14285714285714" style="2"/>
    <col min="7938" max="7938" width="33.1428571428571" style="2" customWidth="1"/>
    <col min="7939" max="7956" width="17.5714285714286" style="2" customWidth="1"/>
    <col min="7957" max="8193" width="9.14285714285714" style="2"/>
    <col min="8194" max="8194" width="33.1428571428571" style="2" customWidth="1"/>
    <col min="8195" max="8212" width="17.5714285714286" style="2" customWidth="1"/>
    <col min="8213" max="8449" width="9.14285714285714" style="2"/>
    <col min="8450" max="8450" width="33.1428571428571" style="2" customWidth="1"/>
    <col min="8451" max="8468" width="17.5714285714286" style="2" customWidth="1"/>
    <col min="8469" max="8705" width="9.14285714285714" style="2"/>
    <col min="8706" max="8706" width="33.1428571428571" style="2" customWidth="1"/>
    <col min="8707" max="8724" width="17.5714285714286" style="2" customWidth="1"/>
    <col min="8725" max="8961" width="9.14285714285714" style="2"/>
    <col min="8962" max="8962" width="33.1428571428571" style="2" customWidth="1"/>
    <col min="8963" max="8980" width="17.5714285714286" style="2" customWidth="1"/>
    <col min="8981" max="9217" width="9.14285714285714" style="2"/>
    <col min="9218" max="9218" width="33.1428571428571" style="2" customWidth="1"/>
    <col min="9219" max="9236" width="17.5714285714286" style="2" customWidth="1"/>
    <col min="9237" max="9473" width="9.14285714285714" style="2"/>
    <col min="9474" max="9474" width="33.1428571428571" style="2" customWidth="1"/>
    <col min="9475" max="9492" width="17.5714285714286" style="2" customWidth="1"/>
    <col min="9493" max="9729" width="9.14285714285714" style="2"/>
    <col min="9730" max="9730" width="33.1428571428571" style="2" customWidth="1"/>
    <col min="9731" max="9748" width="17.5714285714286" style="2" customWidth="1"/>
    <col min="9749" max="9985" width="9.14285714285714" style="2"/>
    <col min="9986" max="9986" width="33.1428571428571" style="2" customWidth="1"/>
    <col min="9987" max="10004" width="17.5714285714286" style="2" customWidth="1"/>
    <col min="10005" max="10241" width="9.14285714285714" style="2"/>
    <col min="10242" max="10242" width="33.1428571428571" style="2" customWidth="1"/>
    <col min="10243" max="10260" width="17.5714285714286" style="2" customWidth="1"/>
    <col min="10261" max="10497" width="9.14285714285714" style="2"/>
    <col min="10498" max="10498" width="33.1428571428571" style="2" customWidth="1"/>
    <col min="10499" max="10516" width="17.5714285714286" style="2" customWidth="1"/>
    <col min="10517" max="10753" width="9.14285714285714" style="2"/>
    <col min="10754" max="10754" width="33.1428571428571" style="2" customWidth="1"/>
    <col min="10755" max="10772" width="17.5714285714286" style="2" customWidth="1"/>
    <col min="10773" max="11009" width="9.14285714285714" style="2"/>
    <col min="11010" max="11010" width="33.1428571428571" style="2" customWidth="1"/>
    <col min="11011" max="11028" width="17.5714285714286" style="2" customWidth="1"/>
    <col min="11029" max="11265" width="9.14285714285714" style="2"/>
    <col min="11266" max="11266" width="33.1428571428571" style="2" customWidth="1"/>
    <col min="11267" max="11284" width="17.5714285714286" style="2" customWidth="1"/>
    <col min="11285" max="11521" width="9.14285714285714" style="2"/>
    <col min="11522" max="11522" width="33.1428571428571" style="2" customWidth="1"/>
    <col min="11523" max="11540" width="17.5714285714286" style="2" customWidth="1"/>
    <col min="11541" max="11777" width="9.14285714285714" style="2"/>
    <col min="11778" max="11778" width="33.1428571428571" style="2" customWidth="1"/>
    <col min="11779" max="11796" width="17.5714285714286" style="2" customWidth="1"/>
    <col min="11797" max="12033" width="9.14285714285714" style="2"/>
    <col min="12034" max="12034" width="33.1428571428571" style="2" customWidth="1"/>
    <col min="12035" max="12052" width="17.5714285714286" style="2" customWidth="1"/>
    <col min="12053" max="12289" width="9.14285714285714" style="2"/>
    <col min="12290" max="12290" width="33.1428571428571" style="2" customWidth="1"/>
    <col min="12291" max="12308" width="17.5714285714286" style="2" customWidth="1"/>
    <col min="12309" max="12545" width="9.14285714285714" style="2"/>
    <col min="12546" max="12546" width="33.1428571428571" style="2" customWidth="1"/>
    <col min="12547" max="12564" width="17.5714285714286" style="2" customWidth="1"/>
    <col min="12565" max="12801" width="9.14285714285714" style="2"/>
    <col min="12802" max="12802" width="33.1428571428571" style="2" customWidth="1"/>
    <col min="12803" max="12820" width="17.5714285714286" style="2" customWidth="1"/>
    <col min="12821" max="13057" width="9.14285714285714" style="2"/>
    <col min="13058" max="13058" width="33.1428571428571" style="2" customWidth="1"/>
    <col min="13059" max="13076" width="17.5714285714286" style="2" customWidth="1"/>
    <col min="13077" max="13313" width="9.14285714285714" style="2"/>
    <col min="13314" max="13314" width="33.1428571428571" style="2" customWidth="1"/>
    <col min="13315" max="13332" width="17.5714285714286" style="2" customWidth="1"/>
    <col min="13333" max="13569" width="9.14285714285714" style="2"/>
    <col min="13570" max="13570" width="33.1428571428571" style="2" customWidth="1"/>
    <col min="13571" max="13588" width="17.5714285714286" style="2" customWidth="1"/>
    <col min="13589" max="13825" width="9.14285714285714" style="2"/>
    <col min="13826" max="13826" width="33.1428571428571" style="2" customWidth="1"/>
    <col min="13827" max="13844" width="17.5714285714286" style="2" customWidth="1"/>
    <col min="13845" max="14081" width="9.14285714285714" style="2"/>
    <col min="14082" max="14082" width="33.1428571428571" style="2" customWidth="1"/>
    <col min="14083" max="14100" width="17.5714285714286" style="2" customWidth="1"/>
    <col min="14101" max="14337" width="9.14285714285714" style="2"/>
    <col min="14338" max="14338" width="33.1428571428571" style="2" customWidth="1"/>
    <col min="14339" max="14356" width="17.5714285714286" style="2" customWidth="1"/>
    <col min="14357" max="14593" width="9.14285714285714" style="2"/>
    <col min="14594" max="14594" width="33.1428571428571" style="2" customWidth="1"/>
    <col min="14595" max="14612" width="17.5714285714286" style="2" customWidth="1"/>
    <col min="14613" max="14849" width="9.14285714285714" style="2"/>
    <col min="14850" max="14850" width="33.1428571428571" style="2" customWidth="1"/>
    <col min="14851" max="14868" width="17.5714285714286" style="2" customWidth="1"/>
    <col min="14869" max="15105" width="9.14285714285714" style="2"/>
    <col min="15106" max="15106" width="33.1428571428571" style="2" customWidth="1"/>
    <col min="15107" max="15124" width="17.5714285714286" style="2" customWidth="1"/>
    <col min="15125" max="15361" width="9.14285714285714" style="2"/>
    <col min="15362" max="15362" width="33.1428571428571" style="2" customWidth="1"/>
    <col min="15363" max="15380" width="17.5714285714286" style="2" customWidth="1"/>
    <col min="15381" max="15617" width="9.14285714285714" style="2"/>
    <col min="15618" max="15618" width="33.1428571428571" style="2" customWidth="1"/>
    <col min="15619" max="15636" width="17.5714285714286" style="2" customWidth="1"/>
    <col min="15637" max="15873" width="9.14285714285714" style="2"/>
    <col min="15874" max="15874" width="33.1428571428571" style="2" customWidth="1"/>
    <col min="15875" max="15892" width="17.5714285714286" style="2" customWidth="1"/>
    <col min="15893" max="16129" width="9.14285714285714" style="2"/>
    <col min="16130" max="16130" width="33.1428571428571" style="2" customWidth="1"/>
    <col min="16131" max="16148" width="17.5714285714286" style="2" customWidth="1"/>
    <col min="16149" max="16384" width="9.14285714285714" style="2"/>
  </cols>
  <sheetData>
    <row r="2" ht="24" customHeight="1" spans="9:10">
      <c r="I2" s="20" t="str">
        <f>[1]data.1!C1</f>
        <v>Сангийн Сайдын 2012  оны </v>
      </c>
      <c r="J2" s="20"/>
    </row>
    <row r="3" ht="15.75" spans="1:10">
      <c r="A3" s="4" t="s">
        <v>286</v>
      </c>
      <c r="B3" s="4"/>
      <c r="C3" s="4"/>
      <c r="D3" s="4"/>
      <c r="E3" s="4"/>
      <c r="F3" s="4"/>
      <c r="G3" s="4"/>
      <c r="H3" s="4"/>
      <c r="I3" s="21" t="str">
        <f>[1]data.1!C2</f>
        <v>77-р тушаалаар батлав</v>
      </c>
      <c r="J3" s="21"/>
    </row>
    <row r="4" s="1" customFormat="1" ht="21" customHeight="1" spans="1:11">
      <c r="A4" s="5"/>
      <c r="B4" s="6" t="str">
        <f>+[1]data.1!B5</f>
        <v>Улсын их дэлгүүр ХК</v>
      </c>
      <c r="C4" s="5"/>
      <c r="D4" s="5"/>
      <c r="E4" s="5"/>
      <c r="F4" s="5"/>
      <c r="I4" s="22"/>
      <c r="J4" s="22"/>
      <c r="K4" s="22"/>
    </row>
    <row r="5" s="1" customFormat="1" ht="18" customHeight="1" spans="1:11">
      <c r="A5" s="5"/>
      <c r="B5" s="5" t="str">
        <f>+[1]data.1!B6</f>
        <v>(Ажахуйн нэгж байгууллагын нэр )</v>
      </c>
      <c r="C5" s="5"/>
      <c r="D5" s="5"/>
      <c r="F5" s="5"/>
      <c r="H5" s="7" t="s">
        <v>3</v>
      </c>
      <c r="I5" s="7"/>
      <c r="J5" s="23" t="s">
        <v>287</v>
      </c>
      <c r="K5" s="22"/>
    </row>
    <row r="6" ht="51" spans="1:10">
      <c r="A6" s="8" t="s">
        <v>7</v>
      </c>
      <c r="B6" s="8" t="s">
        <v>8</v>
      </c>
      <c r="C6" s="8" t="s">
        <v>288</v>
      </c>
      <c r="D6" s="8" t="s">
        <v>116</v>
      </c>
      <c r="E6" s="8" t="s">
        <v>118</v>
      </c>
      <c r="F6" s="8" t="s">
        <v>120</v>
      </c>
      <c r="G6" s="8" t="s">
        <v>122</v>
      </c>
      <c r="H6" s="8" t="s">
        <v>124</v>
      </c>
      <c r="I6" s="24" t="s">
        <v>126</v>
      </c>
      <c r="J6" s="24" t="s">
        <v>289</v>
      </c>
    </row>
    <row r="7" ht="24" spans="1:10">
      <c r="A7" s="9" t="s">
        <v>290</v>
      </c>
      <c r="B7" s="10" t="s">
        <v>291</v>
      </c>
      <c r="C7" s="11">
        <v>3504820894</v>
      </c>
      <c r="D7" s="11">
        <v>0</v>
      </c>
      <c r="E7" s="11">
        <v>133351798</v>
      </c>
      <c r="F7" s="11">
        <v>1600084101.82</v>
      </c>
      <c r="G7" s="11">
        <v>0</v>
      </c>
      <c r="H7" s="11">
        <v>0</v>
      </c>
      <c r="I7" s="25">
        <v>-6043226820.18</v>
      </c>
      <c r="J7" s="26">
        <f>C7+E7+F7+I7</f>
        <v>-804970026.360001</v>
      </c>
    </row>
    <row r="8" ht="39" customHeight="1" spans="1:11">
      <c r="A8" s="9" t="s">
        <v>195</v>
      </c>
      <c r="B8" s="12" t="s">
        <v>292</v>
      </c>
      <c r="C8" s="11"/>
      <c r="D8" s="11"/>
      <c r="E8" s="11"/>
      <c r="F8" s="11"/>
      <c r="G8" s="11"/>
      <c r="H8" s="11"/>
      <c r="I8" s="25">
        <v>0</v>
      </c>
      <c r="J8" s="26">
        <f t="shared" ref="J8:J23" si="0">C8+E8+F8+I8</f>
        <v>0</v>
      </c>
      <c r="K8" s="27"/>
    </row>
    <row r="9" ht="15" customHeight="1" spans="1:11">
      <c r="A9" s="9" t="s">
        <v>223</v>
      </c>
      <c r="B9" s="10" t="s">
        <v>293</v>
      </c>
      <c r="C9" s="11">
        <v>3504820894</v>
      </c>
      <c r="D9" s="11">
        <f t="shared" ref="D9:H9" si="1">+D8+D7</f>
        <v>0</v>
      </c>
      <c r="E9" s="11">
        <f t="shared" si="1"/>
        <v>133351798</v>
      </c>
      <c r="F9" s="11">
        <f t="shared" si="1"/>
        <v>1600084101.82</v>
      </c>
      <c r="G9" s="11">
        <f t="shared" si="1"/>
        <v>0</v>
      </c>
      <c r="H9" s="11">
        <f t="shared" si="1"/>
        <v>0</v>
      </c>
      <c r="I9" s="25">
        <f>I7+I8</f>
        <v>-6043226820.18</v>
      </c>
      <c r="J9" s="26">
        <f t="shared" si="0"/>
        <v>-804970026.360001</v>
      </c>
      <c r="K9" s="27"/>
    </row>
    <row r="10" ht="15" customHeight="1" spans="1:11">
      <c r="A10" s="9" t="s">
        <v>142</v>
      </c>
      <c r="B10" s="12" t="s">
        <v>294</v>
      </c>
      <c r="C10" s="11"/>
      <c r="D10" s="11"/>
      <c r="E10" s="11"/>
      <c r="F10" s="11"/>
      <c r="G10" s="11"/>
      <c r="H10" s="11"/>
      <c r="I10" s="25">
        <v>-841919602.3</v>
      </c>
      <c r="J10" s="26">
        <f t="shared" si="0"/>
        <v>-841919602.3</v>
      </c>
      <c r="K10" s="27"/>
    </row>
    <row r="11" ht="15" customHeight="1" spans="1:10">
      <c r="A11" s="9" t="s">
        <v>278</v>
      </c>
      <c r="B11" s="12" t="s">
        <v>183</v>
      </c>
      <c r="C11" s="11"/>
      <c r="D11" s="11"/>
      <c r="E11" s="11"/>
      <c r="F11" s="11"/>
      <c r="G11" s="11"/>
      <c r="H11" s="11"/>
      <c r="I11" s="25"/>
      <c r="J11" s="26">
        <f t="shared" si="0"/>
        <v>0</v>
      </c>
    </row>
    <row r="12" ht="15" customHeight="1" spans="1:10">
      <c r="A12" s="9" t="s">
        <v>282</v>
      </c>
      <c r="B12" s="12" t="s">
        <v>295</v>
      </c>
      <c r="C12" s="11"/>
      <c r="D12" s="11"/>
      <c r="E12" s="11"/>
      <c r="F12" s="11"/>
      <c r="G12" s="11"/>
      <c r="H12" s="11"/>
      <c r="I12" s="25"/>
      <c r="J12" s="26">
        <f t="shared" si="0"/>
        <v>0</v>
      </c>
    </row>
    <row r="13" ht="15" customHeight="1" spans="1:10">
      <c r="A13" s="9" t="s">
        <v>284</v>
      </c>
      <c r="B13" s="12" t="s">
        <v>296</v>
      </c>
      <c r="C13" s="11"/>
      <c r="D13" s="11"/>
      <c r="E13" s="11"/>
      <c r="F13" s="11"/>
      <c r="G13" s="11"/>
      <c r="H13" s="11"/>
      <c r="I13" s="25"/>
      <c r="J13" s="26">
        <f t="shared" si="0"/>
        <v>0</v>
      </c>
    </row>
    <row r="14" ht="24" spans="1:10">
      <c r="A14" s="9" t="s">
        <v>297</v>
      </c>
      <c r="B14" s="12" t="s">
        <v>298</v>
      </c>
      <c r="C14" s="11"/>
      <c r="D14" s="11"/>
      <c r="E14" s="11"/>
      <c r="F14" s="11"/>
      <c r="G14" s="11"/>
      <c r="H14" s="11"/>
      <c r="I14" s="25"/>
      <c r="J14" s="26">
        <f t="shared" si="0"/>
        <v>0</v>
      </c>
    </row>
    <row r="15" ht="24" spans="1:10">
      <c r="A15" s="9" t="s">
        <v>290</v>
      </c>
      <c r="B15" s="10" t="s">
        <v>299</v>
      </c>
      <c r="C15" s="11">
        <f>C7</f>
        <v>3504820894</v>
      </c>
      <c r="D15" s="11">
        <f t="shared" ref="D15:H15" si="2">+D9+D10+D11+D12+D13+D14</f>
        <v>0</v>
      </c>
      <c r="E15" s="11">
        <f t="shared" si="2"/>
        <v>133351798</v>
      </c>
      <c r="F15" s="11">
        <f t="shared" si="2"/>
        <v>1600084101.82</v>
      </c>
      <c r="G15" s="11">
        <f t="shared" si="2"/>
        <v>0</v>
      </c>
      <c r="H15" s="11">
        <f t="shared" si="2"/>
        <v>0</v>
      </c>
      <c r="I15" s="25">
        <f>I9+I10</f>
        <v>-6885146422.48</v>
      </c>
      <c r="J15" s="26">
        <f t="shared" si="0"/>
        <v>-1646889628.66</v>
      </c>
    </row>
    <row r="16" ht="39" customHeight="1" spans="1:10">
      <c r="A16" s="9" t="s">
        <v>195</v>
      </c>
      <c r="B16" s="12" t="s">
        <v>292</v>
      </c>
      <c r="C16" s="11"/>
      <c r="D16" s="11"/>
      <c r="E16" s="11"/>
      <c r="F16" s="11"/>
      <c r="G16" s="11"/>
      <c r="H16" s="11"/>
      <c r="I16" s="25"/>
      <c r="J16" s="26">
        <f t="shared" si="0"/>
        <v>0</v>
      </c>
    </row>
    <row r="17" ht="16" customHeight="1" spans="1:10">
      <c r="A17" s="9" t="s">
        <v>223</v>
      </c>
      <c r="B17" s="10" t="s">
        <v>293</v>
      </c>
      <c r="C17" s="11">
        <v>3504820894</v>
      </c>
      <c r="D17" s="11">
        <f t="shared" ref="D17:H17" si="3">+D16+D15</f>
        <v>0</v>
      </c>
      <c r="E17" s="11">
        <f t="shared" si="3"/>
        <v>133351798</v>
      </c>
      <c r="F17" s="11">
        <f t="shared" si="3"/>
        <v>1600084101.82</v>
      </c>
      <c r="G17" s="11">
        <f t="shared" si="3"/>
        <v>0</v>
      </c>
      <c r="H17" s="11">
        <f t="shared" si="3"/>
        <v>0</v>
      </c>
      <c r="I17" s="25">
        <f>I15</f>
        <v>-6885146422.48</v>
      </c>
      <c r="J17" s="26">
        <f t="shared" si="0"/>
        <v>-1646889628.66</v>
      </c>
    </row>
    <row r="18" ht="16" customHeight="1" spans="1:10">
      <c r="A18" s="9" t="s">
        <v>142</v>
      </c>
      <c r="B18" s="12" t="s">
        <v>294</v>
      </c>
      <c r="C18" s="11"/>
      <c r="D18" s="11"/>
      <c r="E18" s="11"/>
      <c r="F18" s="11"/>
      <c r="G18" s="11"/>
      <c r="H18" s="11"/>
      <c r="I18" s="25">
        <v>431221974</v>
      </c>
      <c r="J18" s="26">
        <f t="shared" si="0"/>
        <v>431221974</v>
      </c>
    </row>
    <row r="19" ht="16" customHeight="1" spans="1:10">
      <c r="A19" s="9" t="s">
        <v>278</v>
      </c>
      <c r="B19" s="12" t="s">
        <v>183</v>
      </c>
      <c r="C19" s="11"/>
      <c r="D19" s="11"/>
      <c r="E19" s="11"/>
      <c r="F19" s="11"/>
      <c r="G19" s="11"/>
      <c r="H19" s="11"/>
      <c r="I19" s="25"/>
      <c r="J19" s="26">
        <f t="shared" si="0"/>
        <v>0</v>
      </c>
    </row>
    <row r="20" ht="16" customHeight="1" spans="1:10">
      <c r="A20" s="9" t="s">
        <v>282</v>
      </c>
      <c r="B20" s="12" t="s">
        <v>295</v>
      </c>
      <c r="C20" s="11"/>
      <c r="D20" s="11"/>
      <c r="E20" s="11"/>
      <c r="F20" s="11"/>
      <c r="G20" s="11"/>
      <c r="H20" s="11"/>
      <c r="I20" s="25">
        <v>0</v>
      </c>
      <c r="J20" s="26">
        <f t="shared" si="0"/>
        <v>0</v>
      </c>
    </row>
    <row r="21" ht="16" customHeight="1" spans="1:10">
      <c r="A21" s="9" t="s">
        <v>284</v>
      </c>
      <c r="B21" s="12" t="s">
        <v>296</v>
      </c>
      <c r="C21" s="11"/>
      <c r="D21" s="11"/>
      <c r="E21" s="11"/>
      <c r="F21" s="11"/>
      <c r="G21" s="11"/>
      <c r="H21" s="11"/>
      <c r="I21" s="25"/>
      <c r="J21" s="26">
        <f t="shared" si="0"/>
        <v>0</v>
      </c>
    </row>
    <row r="22" ht="24" spans="1:10">
      <c r="A22" s="9" t="s">
        <v>297</v>
      </c>
      <c r="B22" s="12" t="s">
        <v>298</v>
      </c>
      <c r="C22" s="11"/>
      <c r="D22" s="11"/>
      <c r="E22" s="11"/>
      <c r="F22" s="11"/>
      <c r="G22" s="11"/>
      <c r="H22" s="11"/>
      <c r="I22" s="25"/>
      <c r="J22" s="26">
        <f t="shared" si="0"/>
        <v>0</v>
      </c>
    </row>
    <row r="23" ht="16" customHeight="1" spans="1:10">
      <c r="A23" s="9" t="s">
        <v>290</v>
      </c>
      <c r="B23" s="10" t="s">
        <v>300</v>
      </c>
      <c r="C23" s="13">
        <f>C15</f>
        <v>3504820894</v>
      </c>
      <c r="D23" s="13">
        <f t="shared" ref="D23:H23" si="4">+D17+D18+D19+D20+D21+D22</f>
        <v>0</v>
      </c>
      <c r="E23" s="13">
        <f t="shared" si="4"/>
        <v>133351798</v>
      </c>
      <c r="F23" s="13">
        <f t="shared" si="4"/>
        <v>1600084101.82</v>
      </c>
      <c r="G23" s="13">
        <f t="shared" si="4"/>
        <v>0</v>
      </c>
      <c r="H23" s="13">
        <f t="shared" si="4"/>
        <v>0</v>
      </c>
      <c r="I23" s="26">
        <f>I17+I18+I20</f>
        <v>-6453924448.48</v>
      </c>
      <c r="J23" s="26">
        <f t="shared" si="0"/>
        <v>-1215667654.66</v>
      </c>
    </row>
    <row r="24" spans="1:2">
      <c r="A24" s="2" t="s">
        <v>35</v>
      </c>
      <c r="B24" s="2" t="s">
        <v>35</v>
      </c>
    </row>
    <row r="25" ht="44" customHeight="1" spans="11:11">
      <c r="K25" s="27"/>
    </row>
    <row r="26" s="1" customFormat="1" spans="2:11">
      <c r="B26" s="14" t="s">
        <v>134</v>
      </c>
      <c r="C26" s="15"/>
      <c r="D26" s="15"/>
      <c r="E26" s="5"/>
      <c r="F26" s="16"/>
      <c r="G26" s="17"/>
      <c r="I26" s="22"/>
      <c r="J26" s="22"/>
      <c r="K26" s="22"/>
    </row>
    <row r="27" s="1" customFormat="1" spans="2:11">
      <c r="B27" s="14"/>
      <c r="C27" s="17"/>
      <c r="D27" s="18"/>
      <c r="E27" s="5"/>
      <c r="F27" s="16"/>
      <c r="G27" s="17"/>
      <c r="I27" s="22"/>
      <c r="J27" s="22"/>
      <c r="K27" s="22"/>
    </row>
    <row r="28" s="1" customFormat="1" spans="2:11">
      <c r="B28" s="19" t="s">
        <v>135</v>
      </c>
      <c r="C28" s="15"/>
      <c r="D28" s="15"/>
      <c r="E28" s="5"/>
      <c r="F28" s="16"/>
      <c r="G28" s="17"/>
      <c r="I28" s="22"/>
      <c r="J28" s="22"/>
      <c r="K28" s="22"/>
    </row>
    <row r="33" spans="9:11">
      <c r="I33" s="2"/>
      <c r="J33" s="27"/>
      <c r="K33" s="2"/>
    </row>
  </sheetData>
  <mergeCells count="6">
    <mergeCell ref="I2:J2"/>
    <mergeCell ref="A3:H3"/>
    <mergeCell ref="I3:J3"/>
    <mergeCell ref="H5:I5"/>
    <mergeCell ref="C26:D26"/>
    <mergeCell ref="C28:D28"/>
  </mergeCells>
  <pageMargins left="0.236111111111111" right="0.118055555555556" top="0.156944444444444" bottom="0.314583333333333" header="0.0784722222222222" footer="0.314583333333333"/>
  <pageSetup paperSize="1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CT-1</vt:lpstr>
      <vt:lpstr>CT-2</vt:lpstr>
      <vt:lpstr>CT-3</vt:lpstr>
      <vt:lpstr>CT-4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УИД ХК</dc:creator>
  <cp:lastModifiedBy>Chimegee D</cp:lastModifiedBy>
  <dcterms:created xsi:type="dcterms:W3CDTF">2017-02-01T03:27:00Z</dcterms:created>
  <dcterms:modified xsi:type="dcterms:W3CDTF">2017-07-20T11:31:51Z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1033-10.2.0.5845</vt:lpwstr>
  </property>
</Properties>
</file>