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221" windowWidth="11265" windowHeight="6540" tabRatio="873" activeTab="0"/>
  </bookViews>
  <sheets>
    <sheet name="Bal" sheetId="1" r:id="rId1"/>
    <sheet name="bala" sheetId="2" state="hidden" r:id="rId2"/>
    <sheet name="Inc" sheetId="3" r:id="rId3"/>
    <sheet name="Eq" sheetId="4" r:id="rId4"/>
    <sheet name="Cash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<sst xmlns="http://schemas.openxmlformats.org/spreadsheetml/2006/main" count="490" uniqueCount="395">
  <si>
    <t>Биет бус хөрөнгө</t>
  </si>
  <si>
    <t>Албан томилолтын зардал</t>
  </si>
  <si>
    <t>Тээврийн зардал</t>
  </si>
  <si>
    <t>Бусад</t>
  </si>
  <si>
    <t>1.1.1.</t>
  </si>
  <si>
    <t>Бусад орлого</t>
  </si>
  <si>
    <t>3.1.</t>
  </si>
  <si>
    <t>5.1.</t>
  </si>
  <si>
    <t>1.2.</t>
  </si>
  <si>
    <t>1.3.</t>
  </si>
  <si>
    <t>2.1.1.</t>
  </si>
  <si>
    <t>2.1.1.4</t>
  </si>
  <si>
    <t>Мөнгөн хөрөнгө</t>
  </si>
  <si>
    <t>1.1.1.1</t>
  </si>
  <si>
    <t>1.1.1.2</t>
  </si>
  <si>
    <t>1.1.1.3</t>
  </si>
  <si>
    <t xml:space="preserve">      Бэлэн мөнгө</t>
  </si>
  <si>
    <t xml:space="preserve">      Банкин дахь харилцах</t>
  </si>
  <si>
    <t>Богино хугацаат хөрөнгө оруулалтын дүн</t>
  </si>
  <si>
    <t>1.1.2.3</t>
  </si>
  <si>
    <t>Үнэт цаасны бодит үнэ цэнийн тохируулга (+,-)</t>
  </si>
  <si>
    <t>1.1.2.4</t>
  </si>
  <si>
    <t>(Үнэт цаасны болзошгүй эрсдлээс хамгаалах сан)</t>
  </si>
  <si>
    <t>Авлага</t>
  </si>
  <si>
    <t>1.1.3.1</t>
  </si>
  <si>
    <t xml:space="preserve">      Дансны авлага</t>
  </si>
  <si>
    <t xml:space="preserve">      Найдваргүй авлагын хасагдуулга</t>
  </si>
  <si>
    <t xml:space="preserve">      Бусад авлага</t>
  </si>
  <si>
    <t>1.1.3.2</t>
  </si>
  <si>
    <t>1.1.3.3</t>
  </si>
  <si>
    <t>1.1.3.4</t>
  </si>
  <si>
    <t>Санхүүгийн үүсмэл хэрэгсэл /Дерватив/-ийн авлага</t>
  </si>
  <si>
    <t>Бараа материал</t>
  </si>
  <si>
    <t>Урьдчилж төлсөн зардал/тооцоо</t>
  </si>
  <si>
    <t>ӨР ТӨЛБӨР БА ЭЗЭМШИГЧДИЙН ӨМЧ</t>
  </si>
  <si>
    <t>2.1.1.1</t>
  </si>
  <si>
    <t>2.1.1.2</t>
  </si>
  <si>
    <t>2.1.1.3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</si>
  <si>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</si>
  <si>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</si>
  <si>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</si>
  <si>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</si>
  <si>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</si>
  <si>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</si>
  <si>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</si>
  <si>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</si>
  <si>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Санхүүгийн үүсмэл хэрэгсэл /дерватив/ийн өглөг</t>
  </si>
  <si>
    <t>Урьдчилж орсон орлого</t>
  </si>
  <si>
    <t>Богино хугацаат өр төлбөрийн дүн</t>
  </si>
  <si>
    <t>2.1.2</t>
  </si>
  <si>
    <t>Урт хугацаат өр төлбөр</t>
  </si>
  <si>
    <t>2.1.2.1</t>
  </si>
  <si>
    <t>2.1.2.2</t>
  </si>
  <si>
    <t>2.1.2.3</t>
  </si>
  <si>
    <t>2.1.2.4</t>
  </si>
  <si>
    <t>2.1.2.5</t>
  </si>
  <si>
    <t>Урт хугацаат векселийн өглөг</t>
  </si>
  <si>
    <t>Урт хугацаат зээл</t>
  </si>
  <si>
    <t>Урт хугацаат бондын өглөг</t>
  </si>
  <si>
    <t>Бусад урт хугацаат өглөг</t>
  </si>
  <si>
    <t>Урт хугацаат өглөгийн хасагдуулга</t>
  </si>
  <si>
    <t>Урт хугацаат өр төлбөрийн дүн</t>
  </si>
  <si>
    <t>2.2.20</t>
  </si>
  <si>
    <t>Өр төлбөрийн нийт дүн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</si>
  <si>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</si>
  <si>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</si>
  <si>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</si>
  <si>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</si>
  <si>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</si>
  <si>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</si>
  <si>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</si>
  <si>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</si>
  <si>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 xml:space="preserve">      2.Эзэмшигчдийн өмч</t>
  </si>
  <si>
    <t xml:space="preserve">Өмч:    а) төрийн </t>
  </si>
  <si>
    <t xml:space="preserve">             б) хувийн</t>
  </si>
  <si>
    <t>Халаасны хувьцаа</t>
  </si>
  <si>
    <t>Хувьцаат капиталын дүн</t>
  </si>
  <si>
    <t>Нэмж төлөгдсөн капитал</t>
  </si>
  <si>
    <t>Дахин үнэлгээний нөөц</t>
  </si>
  <si>
    <t>Эзэмшигчдийн өмчийн бусад хэсэг</t>
  </si>
  <si>
    <t>Үнэт цаасны хэрэгжээгүй олз  (гарз)</t>
  </si>
  <si>
    <t>2.3.8.1</t>
  </si>
  <si>
    <t>2.3.9</t>
  </si>
  <si>
    <t>Сангууд</t>
  </si>
  <si>
    <t>2.3.8.1.2</t>
  </si>
  <si>
    <t>2.3.8.1.1</t>
  </si>
  <si>
    <t xml:space="preserve">     Нөөцийн сан</t>
  </si>
  <si>
    <t xml:space="preserve">     Нийгмийн хөгжлийн сан</t>
  </si>
  <si>
    <t>2.3.9.1</t>
  </si>
  <si>
    <t>2.3.9.2</t>
  </si>
  <si>
    <t>Хуримтлагдсан ашиг (алдагдал)</t>
  </si>
  <si>
    <t xml:space="preserve">     Тайлангийн үеийн </t>
  </si>
  <si>
    <t xml:space="preserve">     Өмнөх үеийн </t>
  </si>
  <si>
    <t>2.3.20</t>
  </si>
  <si>
    <t>Үүнээс: Цөөнхийн хувь оролцоо</t>
  </si>
  <si>
    <t>2.5.20</t>
  </si>
  <si>
    <t>Өр төлбөр ба эзэмшигчийн өмчийн дүн</t>
  </si>
  <si>
    <t>1.4.</t>
  </si>
  <si>
    <t>6.1.</t>
  </si>
  <si>
    <t>ҮЗҮҮЛЭЛТҮҮД</t>
  </si>
  <si>
    <t>ҮНДСЭН ҮЙЛ АЖИЛЛАГААНЫ ОРЛОГО</t>
  </si>
  <si>
    <t>Андеррайтерийн үйл ажиллагааны</t>
  </si>
  <si>
    <t>Хөрөнгө оруулалтын орлого</t>
  </si>
  <si>
    <t>1.1.2.1</t>
  </si>
  <si>
    <t>1.1.2.2</t>
  </si>
  <si>
    <t>Ногдол ашгийн орлого</t>
  </si>
  <si>
    <t>ҮНДСЭН ҮЙЛ АЖИЛЛАГААНЫ ОРЛОГЫН ДҮН</t>
  </si>
  <si>
    <t>Борлуулсан хөрөнгө оруулалтын үнэт цаасны өртөг</t>
  </si>
  <si>
    <t>Ашиглалтын зардал</t>
  </si>
  <si>
    <t>Элэгдлийн зардал</t>
  </si>
  <si>
    <t>Шагнал урамшууллын зардал</t>
  </si>
  <si>
    <t>Зээлийн хүүгийн зардал</t>
  </si>
  <si>
    <t>Бусад зардал</t>
  </si>
  <si>
    <t>Зохицуулах хорооны зохицуулалтын үйлчилгээний хөлс</t>
  </si>
  <si>
    <t>Биржийн гишүүний хураамж</t>
  </si>
  <si>
    <t>ҮЦТТТХТ-ийн үйлчилгээний хураамж</t>
  </si>
  <si>
    <t>Шимтгэл:</t>
  </si>
  <si>
    <t>Үйл ажиллагааны зардлын дүн</t>
  </si>
  <si>
    <t>Үндсэн үйл ажиллагааны ашиг (алдагдал)</t>
  </si>
  <si>
    <t>Эрсдлийн сангийн зардал</t>
  </si>
  <si>
    <t>Зохицуулалтын үйлчилгээний хураамж</t>
  </si>
  <si>
    <t>Хөрөнгийн биржийн шимтгэл</t>
  </si>
  <si>
    <t>ҮЦТТТХТ-ийн шимтгэл</t>
  </si>
  <si>
    <t xml:space="preserve">     Үндсэн бус үйлдвэрлэл, үйлчилгээний ашиг /алдагдал/</t>
  </si>
  <si>
    <t xml:space="preserve">     Торгууль, хөнгөлөлтийн ашиг /алдагдал/</t>
  </si>
  <si>
    <t>1.1.2.1.1</t>
  </si>
  <si>
    <t>1.1.2.1.2</t>
  </si>
  <si>
    <t>1.1.2.1.3</t>
  </si>
  <si>
    <t>Эзэмшигчдийн өмчийн дүн</t>
  </si>
  <si>
    <t/>
  </si>
  <si>
    <t>Хойшлогдсон татварын хөрөнгө</t>
  </si>
  <si>
    <t>Бусад татварын зардал</t>
  </si>
  <si>
    <t>Мөрийн дугаар</t>
  </si>
  <si>
    <t>БАЛАНСЫН ЗҮЙЛ</t>
  </si>
  <si>
    <t xml:space="preserve"> Үлдэгдэл </t>
  </si>
  <si>
    <t xml:space="preserve"> хэсгийн дүн </t>
  </si>
  <si>
    <t xml:space="preserve"> бүлгийн дүн </t>
  </si>
  <si>
    <t>ХӨРӨНГӨ</t>
  </si>
  <si>
    <t>А.Эргэлтийн хөрөнгө</t>
  </si>
  <si>
    <t>Богино хугацаат хөрөнгө оруулалт</t>
  </si>
  <si>
    <t>Эргэлтийн хөрөнгийн дүн</t>
  </si>
  <si>
    <t>Б.Эргэлтийн бус хөрөнгө</t>
  </si>
  <si>
    <t>Үндсэн хөрөнгө</t>
  </si>
  <si>
    <t>Хуримтлагдсан элэгдэл</t>
  </si>
  <si>
    <t>Бусад үндсэн хөрөнгө</t>
  </si>
  <si>
    <t>Дуусаагүй барилга</t>
  </si>
  <si>
    <t>Хөрөнгө оруулалт ба бусад хөрөнгө</t>
  </si>
  <si>
    <t>Эргэлтийн бус хөрөнгийн дүн</t>
  </si>
  <si>
    <t>НИЙТ ХӨРӨНГИЙН ДҮН</t>
  </si>
  <si>
    <t>А.ӨР ТӨЛБӨР</t>
  </si>
  <si>
    <t>Богино хугацаат өр төлбөр</t>
  </si>
  <si>
    <t>Дансны өглөг</t>
  </si>
  <si>
    <t>Цалингийн өглөг</t>
  </si>
  <si>
    <t>Орлогын албан татварын өглөг</t>
  </si>
  <si>
    <t>НӨАТ-ын өглөг</t>
  </si>
  <si>
    <t>Бусад татварын өглөг</t>
  </si>
  <si>
    <t>ЭМНД-ийн шимтгэлийн өглөг</t>
  </si>
  <si>
    <t>Ногдол ашгийн өглөг</t>
  </si>
  <si>
    <t>/төгрөгөөр/</t>
  </si>
  <si>
    <t>Үйл ажиллагааны орлого:</t>
  </si>
  <si>
    <t>Нийт ашиг /алдагдал/</t>
  </si>
  <si>
    <t>Үйл ажиллагаа /борлуулалт, ерөнхий удирдлага/-ын зардал</t>
  </si>
  <si>
    <t>Үндсэн болон нэмэгдэл цалин</t>
  </si>
  <si>
    <t>Нийгмийн даатгалын шимтгэл</t>
  </si>
  <si>
    <t>Засвар үйлчилгээний зардал</t>
  </si>
  <si>
    <t>Сургалтын зардал</t>
  </si>
  <si>
    <t>Зар сурталчилгааны зардал</t>
  </si>
  <si>
    <t>Шуудан, холбооны зардал</t>
  </si>
  <si>
    <t>Шатахууны зардал</t>
  </si>
  <si>
    <t xml:space="preserve">Найдваргүй авлагын зардал </t>
  </si>
  <si>
    <t>Үндсэн бус үйл ажиллагааны ашиг /алдагдал/</t>
  </si>
  <si>
    <t>Валютын ханшийн өөрчлөлтийн  хэрэгжсэн ашиг/алдагдал/</t>
  </si>
  <si>
    <t>Валютын ханшийн өөрчлөлтийн  хэрэгжээгүй ашиг/алдагдал/</t>
  </si>
  <si>
    <t>Хувьцаа, бондын зардлын хорогдуулга</t>
  </si>
  <si>
    <t>Хараат болон хамтарсан үйлдвэрээс олсон ашиг</t>
  </si>
  <si>
    <t>Үндсэн бус үйл ажиллагааны ашиг /алдагдлын дүн/</t>
  </si>
  <si>
    <t>Татвар төлөхийн өмнөх ашиг /алдагдал/</t>
  </si>
  <si>
    <t>Орлогын татварын зардал</t>
  </si>
  <si>
    <t>Татварын дараахь ашиг /алдагдал/</t>
  </si>
  <si>
    <t>Цөөнхөд ноогдох хувь</t>
  </si>
  <si>
    <t>Ердийн  ажиллагааны ашиг /алдагдал/</t>
  </si>
  <si>
    <t>Тайлант үеийн цэвэр ашиг /алдагдал/</t>
  </si>
  <si>
    <t>Нэгж хувьцаанд ногдох ашиг /алдагдал/</t>
  </si>
  <si>
    <t>Захирал</t>
  </si>
  <si>
    <t xml:space="preserve">  /Аж ахуйн нэгж, байгууллагын нэр/</t>
  </si>
  <si>
    <t>/Аж ахуйн нэгж, байгууллагын нэр/</t>
  </si>
  <si>
    <t>Банкны богино хугацаат зээл</t>
  </si>
  <si>
    <t>Нягтлан бодогч</t>
  </si>
  <si>
    <t>Бусад шимтгэл</t>
  </si>
  <si>
    <t xml:space="preserve">Хуримтлуулж тооцсон хүүгийн өглөг </t>
  </si>
  <si>
    <t>2.1.1.13</t>
  </si>
  <si>
    <t>Бусад өглөг /Харилцагчийн ХАХ-ы үнэ/</t>
  </si>
  <si>
    <t>_________________      /Б.Лхагвадорж/</t>
  </si>
  <si>
    <t xml:space="preserve"> .</t>
  </si>
  <si>
    <t>_________________      /                          /</t>
  </si>
  <si>
    <t>Урт хугацаат авлага</t>
  </si>
  <si>
    <t xml:space="preserve">Бусад өглөг </t>
  </si>
  <si>
    <t>Түрээсийн орлого</t>
  </si>
  <si>
    <t>Банкинд байршуулсан хадгаламж</t>
  </si>
  <si>
    <t>Онцгой шинжтэй зүйлс - цэвэр</t>
  </si>
  <si>
    <t xml:space="preserve">                  Захирал                _________________     /Д.Даянбилгүүн/</t>
  </si>
  <si>
    <t>_______________     /Д.Даянбилгүүн/</t>
  </si>
  <si>
    <t xml:space="preserve"> Тайлант хугацааны дүн </t>
  </si>
  <si>
    <t xml:space="preserve">                  Нягтлан бодогч     _________________     /                         /</t>
  </si>
  <si>
    <t>1.1.01.1</t>
  </si>
  <si>
    <t>1.1.01.2</t>
  </si>
  <si>
    <t>1.1.01.3</t>
  </si>
  <si>
    <t>1.1.01.4</t>
  </si>
  <si>
    <t>НЭГТГЭСЭН САНХҮҮГИЙН БАЙДЛЫН ТАЙЛАН</t>
  </si>
  <si>
    <t>НЭГТГЭСЭН ОРЛОГЫН ТАЙЛАН</t>
  </si>
  <si>
    <t>1-р сарын 1</t>
  </si>
  <si>
    <t xml:space="preserve">  </t>
  </si>
  <si>
    <t>Өр төлбөр ба Эзэмшигчийн өмчийн дүн</t>
  </si>
  <si>
    <t>1.1.2</t>
  </si>
  <si>
    <t>1.1.3</t>
  </si>
  <si>
    <t>1.1.4</t>
  </si>
  <si>
    <t>1.1.5</t>
  </si>
  <si>
    <t>"БиДиСЕК ҮЦК"ХК</t>
  </si>
  <si>
    <t>1.4.01</t>
  </si>
  <si>
    <t>1.4.02</t>
  </si>
  <si>
    <t>1.4.03</t>
  </si>
  <si>
    <t>1.4.04</t>
  </si>
  <si>
    <t>1.4.05</t>
  </si>
  <si>
    <t>1.4.06</t>
  </si>
  <si>
    <t>1.4.07</t>
  </si>
  <si>
    <t>1.4.08</t>
  </si>
  <si>
    <t>1.4.09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</si>
  <si>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</si>
  <si>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</si>
  <si>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</si>
  <si>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</si>
  <si>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</si>
  <si>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</si>
  <si>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</si>
  <si>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</si>
  <si>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</si>
  <si>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</si>
  <si>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</si>
  <si>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</si>
  <si>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</si>
  <si>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1.3.1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</si>
  <si>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</si>
  <si>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</si>
  <si>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</si>
  <si>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</si>
  <si>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</si>
  <si>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</si>
  <si>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</si>
  <si>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</si>
  <si>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</si>
  <si>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</si>
  <si>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</si>
  <si>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</si>
  <si>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</si>
  <si>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</si>
  <si>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1.3.2</t>
  </si>
  <si>
    <t xml:space="preserve">Түүхий эд материалын зардал </t>
  </si>
  <si>
    <t>1.4.23</t>
  </si>
  <si>
    <t>1.4.24</t>
  </si>
  <si>
    <t xml:space="preserve">Аж ахуй хангамжийн материалын зардал </t>
  </si>
  <si>
    <t>Хөндлөнгийн хяналт шалгалтын зардал</t>
  </si>
  <si>
    <t>Харуул хамгаалалтын зардал</t>
  </si>
  <si>
    <t>1.4.25</t>
  </si>
  <si>
    <t>Компанийн бондын хүүгийн орлого</t>
  </si>
  <si>
    <t>1.4.26</t>
  </si>
  <si>
    <t>Даатгалын зардал</t>
  </si>
  <si>
    <t>Нөөц (өр төлбөр)</t>
  </si>
  <si>
    <t xml:space="preserve">Хүүгийн өглөг </t>
  </si>
  <si>
    <t>Үнэт цаасны арилжааны цэвэр орлого</t>
  </si>
  <si>
    <t>Үнэт цаасны үнэлгээний тэгшитгэлийн цэвэр орлого</t>
  </si>
  <si>
    <t>1.1.01.5</t>
  </si>
  <si>
    <t xml:space="preserve">      Арилжааны үнэт цаас</t>
  </si>
  <si>
    <t>1.1.6</t>
  </si>
  <si>
    <t>Борлуулах зорилгоор эзэмшиж буй эргэлтийн бус хөрөнгө (борлуулах бүлэг хөрөнгө)</t>
  </si>
  <si>
    <t>Брокерийн үйл ажиллагааны</t>
  </si>
  <si>
    <t>НЭГТГЭСЭН ӨМЧИЙН ӨӨРЧЛӨЛТИЙН ТАЙЛАН</t>
  </si>
  <si>
    <t>ДД</t>
  </si>
  <si>
    <t>Үзүүлэлт</t>
  </si>
  <si>
    <t>Хувьцаат капитал</t>
  </si>
  <si>
    <t>Хуримтлагдсан ашиг</t>
  </si>
  <si>
    <t>Нийт дүн</t>
  </si>
  <si>
    <t>Бүртгэлийн бодлогын өөрчлөлт</t>
  </si>
  <si>
    <t>Шилжээгүй алдагдлын буцаалт</t>
  </si>
  <si>
    <t>Залруулсан үлдэгдэл</t>
  </si>
  <si>
    <t>Үндсэн хөрөнгийн дахин үнэлгээний өсөлт бууралт</t>
  </si>
  <si>
    <t>Хөрөнгө оруулалтын дахин үнэлгээний өсөлт бууралт</t>
  </si>
  <si>
    <t>Гадаад валютын хөрвүүлэлтийн нөөц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</si>
  <si>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</si>
  <si>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</si>
  <si>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</si>
  <si>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</si>
  <si>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 xml:space="preserve">                                    Захирал</t>
  </si>
  <si>
    <t>___________________/Д.Даянбилгүүн/</t>
  </si>
  <si>
    <t xml:space="preserve">                                   Нягтлан бодогч</t>
  </si>
  <si>
    <t xml:space="preserve">___________________ /                      /   </t>
  </si>
  <si>
    <t>НЭГТГЭСЭН МӨНГӨН ГҮЙЛГЭЭНИЙ ТАЙЛАН</t>
  </si>
  <si>
    <t>ҮЗҮҮЛЭЛТ</t>
  </si>
  <si>
    <t>Тайлант хугацааны дүн</t>
  </si>
  <si>
    <t>Үндсэн үйл ажиллагааны мөнгөн гүйлгээ</t>
  </si>
  <si>
    <t>1.1.</t>
  </si>
  <si>
    <t>Үндсэн үйл ажиллагааны мөнгөн орлого</t>
  </si>
  <si>
    <t>Борлуулалтын болон худалдан авагчдаас орсон мөнгө</t>
  </si>
  <si>
    <t>1.1.2.</t>
  </si>
  <si>
    <t>Туслах үйл ажиллагаанаас орсон мөнгө</t>
  </si>
  <si>
    <t>1.1.3.</t>
  </si>
  <si>
    <t>Даатгалын нөхвөрөөс хүлээн авсан мөнгө</t>
  </si>
  <si>
    <t>1.1.4.</t>
  </si>
  <si>
    <t>Үндсэн үйл ажиллагааны мөнгөн зарлага</t>
  </si>
  <si>
    <t>1.2.1.</t>
  </si>
  <si>
    <t>Ажиллагчдад олгосон мөнгө</t>
  </si>
  <si>
    <t>1.2.2.</t>
  </si>
  <si>
    <t>Нийгмийн даатгалын байгууллагад төлсөн мөнгө</t>
  </si>
  <si>
    <t>1.2.3.</t>
  </si>
  <si>
    <t>Түүхий  эд, эд материал худалдан авахад төлсөн мөнгө</t>
  </si>
  <si>
    <t>1.2.4.</t>
  </si>
  <si>
    <t>Ашиглалтын зардалд төлсөн мөнгө, холбоо</t>
  </si>
  <si>
    <t>1.2.5.</t>
  </si>
  <si>
    <t>1.2.6.</t>
  </si>
  <si>
    <t>Бэлтгэн нийлүүлэгчдэд төлсөн бусад мөнгө</t>
  </si>
  <si>
    <t>1.2.7.</t>
  </si>
  <si>
    <t>Төлсөн хүү, хураамж</t>
  </si>
  <si>
    <t>1.2.8.</t>
  </si>
  <si>
    <t>Төлсөн орлогын татвар</t>
  </si>
  <si>
    <t>1.2.9.</t>
  </si>
  <si>
    <t>Шимтгэл хураамжид төлсөн мөнгө</t>
  </si>
  <si>
    <t>1.2.10.</t>
  </si>
  <si>
    <t>Даатгалын төлбөрт төлсөн мөнгө</t>
  </si>
  <si>
    <t>1.2.11.</t>
  </si>
  <si>
    <t>Бусад мөнгөн зарлага</t>
  </si>
  <si>
    <t>1.20.</t>
  </si>
  <si>
    <t>Үндсэн үйл ажиллагааны цэвэр мөнгөн гүйлгээний дүн</t>
  </si>
  <si>
    <t>Хөрөнгө оруулалтын үйл ажиллагааны мөнгөн гүйлгээ</t>
  </si>
  <si>
    <t>2.1.</t>
  </si>
  <si>
    <t>Худалдсан урт хугацаат хөрөнгийн орлого</t>
  </si>
  <si>
    <t>2.2.</t>
  </si>
  <si>
    <t>Худалдаж авсан урт хугацаат хөрөнгө</t>
  </si>
  <si>
    <t>2.3.</t>
  </si>
  <si>
    <t>Худалдсан хөрөнгө оруулалтын орлого</t>
  </si>
  <si>
    <t>2.4.</t>
  </si>
  <si>
    <t>Худалдаж авсан хөрөнгө оруулалт</t>
  </si>
  <si>
    <t>2.5.</t>
  </si>
  <si>
    <t>Хүлээн авсан хүү, ногдол ашиг</t>
  </si>
  <si>
    <t>2.20.</t>
  </si>
  <si>
    <t>Хөрөнгө оруулалтын үйл ажиллагааны  цэвэр мөнгөн гүйлгээний дүн</t>
  </si>
  <si>
    <t>Санхүүгийн үйл ажиллагааны мөнгөн гүйлгээ</t>
  </si>
  <si>
    <t>Гаргасан хувьцаа</t>
  </si>
  <si>
    <t>3.2.</t>
  </si>
  <si>
    <t>Бусдаас авсан зээл</t>
  </si>
  <si>
    <t>3.3.</t>
  </si>
  <si>
    <t>Санхүүгийн түрээсийн өглөгийн төлбөр</t>
  </si>
  <si>
    <t>3.4.</t>
  </si>
  <si>
    <t>Зээлийн төлөлт</t>
  </si>
  <si>
    <t>Улсаас өгсөн санхүүжилт</t>
  </si>
  <si>
    <t>3.6.</t>
  </si>
  <si>
    <t>Төрөл бүрийн хандив</t>
  </si>
  <si>
    <t>3.7.</t>
  </si>
  <si>
    <t>Урт хугацаат өрийн тайлангийн хугацааны төлөлт</t>
  </si>
  <si>
    <t>3.8.</t>
  </si>
  <si>
    <t>Мөнгөөр эргүүлж худалдаж авсан хувьцаа</t>
  </si>
  <si>
    <t>3.9.</t>
  </si>
  <si>
    <t>Мөнгөөр төлсөн ногдол ашиг</t>
  </si>
  <si>
    <t>3.10.</t>
  </si>
  <si>
    <t>Хүү ба урамшууллын орлого</t>
  </si>
  <si>
    <t>Валютын ханшны зөрүү</t>
  </si>
  <si>
    <t>3.20.</t>
  </si>
  <si>
    <t>Санхүүгийн үйл ажиллагааны  цэвэр мөнгөн гүйлгээний дүн</t>
  </si>
  <si>
    <t>Бүх цэвэр мөнгөн гүйлгээ</t>
  </si>
  <si>
    <t>Мөнгө, түүнтэй адилтгах хөрөнгийн эхний үлдэгдэл</t>
  </si>
  <si>
    <t>5.2.</t>
  </si>
  <si>
    <t>Мөнгө, түүнтэй адилтгах хөрөнгийн эцсийн үлдэгдэл</t>
  </si>
  <si>
    <t xml:space="preserve">                  Нягтлан бодогч     _________________     /                    /</t>
  </si>
  <si>
    <t>1.4.27</t>
  </si>
  <si>
    <t>Үнэт цаасны арилжааны зардал</t>
  </si>
  <si>
    <t>2016 оны 12-р сарын 31-ний үлдэгдэл</t>
  </si>
  <si>
    <t>1.1.2.1.4</t>
  </si>
  <si>
    <t xml:space="preserve">      Зээл ба авлага гэж ангилсан үнэт цаас</t>
  </si>
  <si>
    <t xml:space="preserve">      Борлуулахад бэлэн үнэт цаас</t>
  </si>
  <si>
    <t xml:space="preserve">      Хугацааны эцэс хүртэл эзэмших үнэт цаас</t>
  </si>
  <si>
    <t>ХХОАТ-ын өглөг</t>
  </si>
  <si>
    <t>Хөрөнгө оруулалтын зөвлөхийн үйл ажиллагааны</t>
  </si>
  <si>
    <t>Бусдаар гүйцэтгүүлсэн ажлын зардал</t>
  </si>
  <si>
    <t>1.4.27.2</t>
  </si>
  <si>
    <t>1.4.27.1</t>
  </si>
  <si>
    <t>1.4.27.3</t>
  </si>
  <si>
    <t>1.4.27.4</t>
  </si>
  <si>
    <t>1.4.28</t>
  </si>
  <si>
    <t>Хүүгийн орлого</t>
  </si>
  <si>
    <t>2.10</t>
  </si>
  <si>
    <t>Түлш шатахуун, тээврийн хөлс, сэлбэг хэрэгсэлд төлсөн мөнгө</t>
  </si>
  <si>
    <t>2015 оны 12 -р сарын 31-ний үлдэгдэл</t>
  </si>
  <si>
    <r>
      <t xml:space="preserve">"БиДиСЕК ҮЦК" ХК                                                                                                   </t>
    </r>
    <r>
      <rPr>
        <sz val="10"/>
        <rFont val="Arial"/>
        <family val="2"/>
      </rPr>
      <t>2017 оны 6 сарын 30 өдөр</t>
    </r>
  </si>
  <si>
    <t>2017 оны 6-р сарын 30-ний үлдэгдэл</t>
  </si>
  <si>
    <t>2017 оны 6 сарын 30 өдөр</t>
  </si>
  <si>
    <t>6-р сарын 30</t>
  </si>
  <si>
    <t>Үнэт цаасны үнэлгээний тэгшитгэлийн олз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</si>
</sst>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₮&quot;;\-#,##0&quot;₮&quot;"/>
    <numFmt numFmtId="173" formatCode="#,##0&quot;₮&quot;;[Red]\-#,##0&quot;₮&quot;"/>
    <numFmt numFmtId="174" formatCode="#,##0.00&quot;₮&quot;;\-#,##0.00&quot;₮&quot;"/>
    <numFmt numFmtId="175" formatCode="#,##0.00&quot;₮&quot;;[Red]\-#,##0.00&quot;₮&quot;"/>
    <numFmt numFmtId="176" formatCode="_-* #,##0&quot;₮&quot;_-;\-* #,##0&quot;₮&quot;_-;_-* &quot;-&quot;&quot;₮&quot;_-;_-@_-"/>
    <numFmt numFmtId="177" formatCode="_-* #,##0_₮_-;\-* #,##0_₮_-;_-* &quot;-&quot;_₮_-;_-@_-"/>
    <numFmt numFmtId="178" formatCode="_-* #,##0.00&quot;₮&quot;_-;\-* #,##0.00&quot;₮&quot;_-;_-* &quot;-&quot;??&quot;₮&quot;_-;_-@_-"/>
    <numFmt numFmtId="179" formatCode="_-* #,##0.00_₮_-;\-* #,##0.00_₮_-;_-* &quot;-&quot;??_₮_-;_-@_-"/>
    <numFmt numFmtId="180" formatCode="#,##0.0"/>
    <numFmt numFmtId="181" formatCode="0.0"/>
    <numFmt numFmtId="182" formatCode="0.000"/>
    <numFmt numFmtId="183" formatCode="m/d/yy"/>
    <numFmt numFmtId="184" formatCode="0.0000"/>
    <numFmt numFmtId="185" formatCode="0.00000"/>
    <numFmt numFmtId="186" formatCode="0.000000"/>
    <numFmt numFmtId="187" formatCode="0.0000000"/>
    <numFmt numFmtId="188" formatCode="0_);\(0\)"/>
    <numFmt numFmtId="189" formatCode="0.00_);\(0.00\)"/>
    <numFmt numFmtId="190" formatCode="0.0_);\(0.0\)"/>
    <numFmt numFmtId="191" formatCode="0.00;[Red]0.00"/>
    <numFmt numFmtId="192" formatCode="#,##0.0_);\(#,##0.0\)"/>
    <numFmt numFmtId="193" formatCode="0.0;[Red]0.0"/>
    <numFmt numFmtId="194" formatCode="0;[Red]0"/>
    <numFmt numFmtId="195" formatCode="#,##0;[Red]#,##0"/>
    <numFmt numFmtId="196" formatCode="#,##0.0_р_.;\-#,##0.0_р_."/>
    <numFmt numFmtId="197" formatCode="#,##0.00;[Red]#,##0.00"/>
    <numFmt numFmtId="198" formatCode="_(* #,##0_);_(* \(#,##0\);_(* &quot;-&quot;??_);_(@_)"/>
    <numFmt numFmtId="199" formatCode="_-* #,##0.00_ð_._-;\-* #,##0.00_ð_._-;_-* &quot;-&quot;??_ð_._-;_-@_-"/>
    <numFmt numFmtId="200" formatCode="_-* #,##0_-;\-* #,##0_-;_-* &quot;-&quot;??_-;_-@_-"/>
    <numFmt numFmtId="201" formatCode="_ * #,##0.0_ ;_ * \-#,##0.0_ ;_ * &quot;-&quot;??_ ;_ @_ "/>
    <numFmt numFmtId="202" formatCode="_-* #,##0.00_-;\-* #,##0.00_-;_-* &quot;-&quot;??_-;_-@_-"/>
    <numFmt numFmtId="203" formatCode="_-* #,##0.0_?_._-;\-* #,##0.0_?_._-;_-* &quot;-&quot;?_?_._-;_-@_-"/>
    <numFmt numFmtId="204" formatCode="_-* #,##0.0_р_._-;\-* #,##0.0_р_._-;_-* &quot;-&quot;??_р_._-;_-@_-"/>
    <numFmt numFmtId="205" formatCode="_-* #,##0_р_._-;\-* #,##0_р_._-;_-* &quot;-&quot;??_р_._-;_-@_-"/>
    <numFmt numFmtId="206" formatCode="_(* #,##0.0_);_(* \(#,##0.0\);_(* &quot;-&quot;??_);_(@_)"/>
    <numFmt numFmtId="207" formatCode="[$-409]dddd\,\ mmmm\ dd\,\ yyyy"/>
    <numFmt numFmtId="208" formatCode="[$-409]h:mm:ss\ AM/PM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yyyy"/>
    <numFmt numFmtId="214" formatCode="#,##0.0000000000000000"/>
    <numFmt numFmtId="215" formatCode="m/d/yy;@"/>
    <numFmt numFmtId="216" formatCode="yy/mm/dd;@"/>
    <numFmt numFmtId="217" formatCode="#,##0.000000000_);\(#,##0.000000000\)"/>
    <numFmt numFmtId="218" formatCode="#,##0.000_);\(#,##0.000\)"/>
    <numFmt numFmtId="219" formatCode="#,##0.0000000_);\(#,##0.0000000\)"/>
    <numFmt numFmtId="220" formatCode="#,##0.00000_);\(#,##0.00000\)"/>
  </numFmts>
  <fonts count="74">
    <font>
      <sz val="10"/>
      <name val="Arial Mon"/>
      <family val="0"/>
    </font>
    <font>
      <u val="single"/>
      <sz val="10"/>
      <color indexed="12"/>
      <name val="Arial Mon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Mo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1"/>
      <color indexed="8"/>
      <name val="Arial"/>
      <family val="2"/>
    </font>
    <font>
      <sz val="8"/>
      <color indexed="22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Mo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Tahoma"/>
      <family val="2"/>
    </font>
    <font>
      <b/>
      <sz val="16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1"/>
      <color rgb="FF000000"/>
      <name val="Arial"/>
      <family val="2"/>
    </font>
    <font>
      <sz val="8"/>
      <color rgb="FFD8D8D8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6" fontId="46" fillId="0" borderId="0" applyFont="0" applyFill="0" applyBorder="0" applyAlignment="0" applyProtection="0"/>
    <xf numFmtId="6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>
      <alignment horizontal="left" vertical="center"/>
      <protection/>
    </xf>
    <xf numFmtId="0" fontId="62" fillId="0" borderId="0">
      <alignment horizontal="center" vertical="top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2" fillId="0" borderId="0">
      <alignment horizontal="center" vertical="top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2" fillId="0" borderId="0">
      <alignment horizontal="center" vertical="top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top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left" vertical="center"/>
      <protection/>
    </xf>
    <xf numFmtId="0" fontId="66" fillId="0" borderId="0">
      <alignment horizontal="left" vertical="top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6" fillId="0" borderId="0">
      <alignment horizontal="left" vertical="top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3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6" fillId="0" borderId="0">
      <alignment horizontal="left" vertical="top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4" fillId="0" borderId="0">
      <alignment horizontal="righ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4" fillId="0" borderId="0">
      <alignment horizontal="righ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4" fillId="0" borderId="0">
      <alignment horizontal="righ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3" fillId="0" borderId="0">
      <alignment horizontal="left" vertical="center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top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4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7" fillId="0" borderId="0">
      <alignment horizontal="left" vertical="center"/>
      <protection/>
    </xf>
    <xf numFmtId="0" fontId="68" fillId="0" borderId="0">
      <alignment horizontal="left" vertical="top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8" fillId="0" borderId="0">
      <alignment horizontal="left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8" fillId="0" borderId="0">
      <alignment horizontal="left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70" fillId="0" borderId="0">
      <alignment horizontal="center" vertical="center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70" fillId="0" borderId="0">
      <alignment horizontal="center" vertical="center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70" fillId="0" borderId="0">
      <alignment horizontal="center" vertical="center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68" fillId="0" borderId="0">
      <alignment horizontal="left" vertical="top"/>
      <protection/>
    </xf>
    <xf numFmtId="0" fontId="70" fillId="0" borderId="0">
      <alignment horizontal="center" vertical="center"/>
      <protection/>
    </xf>
    <xf numFmtId="0" fontId="65" fillId="0" borderId="0">
      <alignment horizontal="center" vertical="center"/>
      <protection/>
    </xf>
    <xf numFmtId="0" fontId="65" fillId="0" borderId="0">
      <alignment horizontal="center" vertical="center"/>
      <protection/>
    </xf>
    <xf numFmtId="0" fontId="65" fillId="0" borderId="0">
      <alignment horizontal="center" vertical="center"/>
      <protection/>
    </xf>
    <xf numFmtId="0" fontId="65" fillId="0" borderId="0">
      <alignment horizontal="center" vertical="center"/>
      <protection/>
    </xf>
    <xf numFmtId="0" fontId="65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5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4" fillId="0" borderId="0">
      <alignment horizontal="center" vertical="center"/>
      <protection/>
    </xf>
    <xf numFmtId="0" fontId="63" fillId="0" borderId="0">
      <alignment horizontal="right" vertical="center"/>
      <protection/>
    </xf>
    <xf numFmtId="0" fontId="70" fillId="0" borderId="0">
      <alignment horizontal="left" vertical="center"/>
      <protection/>
    </xf>
    <xf numFmtId="0" fontId="70" fillId="0" borderId="0">
      <alignment horizontal="left" vertical="center"/>
      <protection/>
    </xf>
    <xf numFmtId="0" fontId="70" fillId="0" borderId="0">
      <alignment horizontal="left" vertical="center"/>
      <protection/>
    </xf>
    <xf numFmtId="0" fontId="70" fillId="0" borderId="0">
      <alignment horizontal="left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3" fillId="0" borderId="0">
      <alignment horizontal="right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3" fillId="0" borderId="0">
      <alignment horizontal="right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left" vertical="center"/>
      <protection/>
    </xf>
    <xf numFmtId="0" fontId="70" fillId="0" borderId="0">
      <alignment horizontal="left" vertical="center"/>
      <protection/>
    </xf>
    <xf numFmtId="0" fontId="70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70" fillId="0" borderId="0">
      <alignment horizontal="center" vertical="center"/>
      <protection/>
    </xf>
    <xf numFmtId="0" fontId="63" fillId="0" borderId="0">
      <alignment horizontal="right" vertical="center"/>
      <protection/>
    </xf>
    <xf numFmtId="0" fontId="65" fillId="0" borderId="0">
      <alignment horizontal="lef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5" fillId="0" borderId="0">
      <alignment horizontal="lef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3" fillId="0" borderId="0">
      <alignment horizontal="right" vertical="center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6" fillId="0" borderId="0">
      <alignment horizontal="left" vertical="top"/>
      <protection/>
    </xf>
    <xf numFmtId="0" fontId="63" fillId="0" borderId="0">
      <alignment horizontal="righ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64" fillId="0" borderId="0">
      <alignment horizontal="left" vertical="center"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/>
    </xf>
    <xf numFmtId="43" fontId="4" fillId="0" borderId="10" xfId="42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0" xfId="0" applyNumberFormat="1" applyFont="1" applyFill="1" applyBorder="1" applyAlignment="1">
      <alignment/>
    </xf>
    <xf numFmtId="43" fontId="6" fillId="0" borderId="10" xfId="42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43" fontId="4" fillId="0" borderId="0" xfId="42" applyNumberFormat="1" applyFont="1" applyAlignment="1">
      <alignment horizontal="left"/>
    </xf>
    <xf numFmtId="43" fontId="4" fillId="0" borderId="10" xfId="0" applyNumberFormat="1" applyFont="1" applyBorder="1" applyAlignment="1">
      <alignment horizontal="right"/>
    </xf>
    <xf numFmtId="43" fontId="6" fillId="0" borderId="10" xfId="0" applyNumberFormat="1" applyFont="1" applyBorder="1" applyAlignment="1">
      <alignment/>
    </xf>
    <xf numFmtId="43" fontId="6" fillId="0" borderId="10" xfId="0" applyNumberFormat="1" applyFont="1" applyFill="1" applyBorder="1" applyAlignment="1">
      <alignment/>
    </xf>
    <xf numFmtId="171" fontId="9" fillId="0" borderId="0" xfId="42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3" fontId="8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3" fontId="4" fillId="0" borderId="11" xfId="42" applyNumberFormat="1" applyFont="1" applyBorder="1" applyAlignment="1">
      <alignment/>
    </xf>
    <xf numFmtId="43" fontId="4" fillId="0" borderId="0" xfId="42" applyNumberFormat="1" applyFont="1" applyBorder="1" applyAlignment="1">
      <alignment/>
    </xf>
    <xf numFmtId="0" fontId="7" fillId="0" borderId="10" xfId="0" applyFont="1" applyBorder="1" applyAlignment="1">
      <alignment/>
    </xf>
    <xf numFmtId="43" fontId="9" fillId="0" borderId="0" xfId="42" applyNumberFormat="1" applyFont="1" applyAlignment="1">
      <alignment horizontal="right"/>
    </xf>
    <xf numFmtId="43" fontId="2" fillId="0" borderId="0" xfId="42" applyNumberFormat="1" applyFont="1" applyAlignment="1">
      <alignment/>
    </xf>
    <xf numFmtId="43" fontId="10" fillId="0" borderId="0" xfId="42" applyNumberFormat="1" applyFont="1" applyAlignment="1">
      <alignment/>
    </xf>
    <xf numFmtId="215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left" vertical="center" wrapText="1"/>
    </xf>
    <xf numFmtId="43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43" fontId="11" fillId="0" borderId="0" xfId="42" applyNumberFormat="1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216" fontId="9" fillId="0" borderId="10" xfId="0" applyNumberFormat="1" applyFont="1" applyFill="1" applyBorder="1" applyAlignment="1">
      <alignment horizontal="center"/>
    </xf>
    <xf numFmtId="181" fontId="2" fillId="0" borderId="13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3" fontId="4" fillId="0" borderId="10" xfId="0" applyNumberFormat="1" applyFont="1" applyBorder="1" applyAlignment="1">
      <alignment vertical="center"/>
    </xf>
    <xf numFmtId="0" fontId="2" fillId="0" borderId="10" xfId="92" applyFont="1" applyBorder="1">
      <alignment/>
      <protection/>
    </xf>
    <xf numFmtId="0" fontId="2" fillId="0" borderId="10" xfId="92" applyFont="1" applyBorder="1" applyAlignment="1">
      <alignment horizontal="center"/>
      <protection/>
    </xf>
    <xf numFmtId="0" fontId="2" fillId="0" borderId="0" xfId="92" applyFont="1">
      <alignment/>
      <protection/>
    </xf>
    <xf numFmtId="171" fontId="2" fillId="0" borderId="0" xfId="42" applyFont="1" applyAlignment="1">
      <alignment/>
    </xf>
    <xf numFmtId="0" fontId="5" fillId="0" borderId="0" xfId="92" applyFont="1" applyAlignment="1">
      <alignment horizontal="center"/>
      <protection/>
    </xf>
    <xf numFmtId="0" fontId="13" fillId="0" borderId="0" xfId="92" applyFont="1">
      <alignment/>
      <protection/>
    </xf>
    <xf numFmtId="0" fontId="9" fillId="0" borderId="0" xfId="92" applyFont="1" applyAlignment="1">
      <alignment horizontal="right"/>
      <protection/>
    </xf>
    <xf numFmtId="0" fontId="4" fillId="0" borderId="0" xfId="92" applyFont="1" applyAlignment="1">
      <alignment horizontal="right"/>
      <protection/>
    </xf>
    <xf numFmtId="0" fontId="4" fillId="0" borderId="10" xfId="92" applyFont="1" applyBorder="1" applyAlignment="1">
      <alignment horizontal="center" vertical="center"/>
      <protection/>
    </xf>
    <xf numFmtId="0" fontId="2" fillId="0" borderId="10" xfId="92" applyFont="1" applyBorder="1" applyAlignment="1">
      <alignment horizontal="center" vertical="center" wrapText="1"/>
      <protection/>
    </xf>
    <xf numFmtId="0" fontId="4" fillId="0" borderId="10" xfId="92" applyFont="1" applyBorder="1" applyAlignment="1">
      <alignment horizontal="center" vertical="center" wrapText="1"/>
      <protection/>
    </xf>
    <xf numFmtId="0" fontId="4" fillId="0" borderId="10" xfId="92" applyFont="1" applyBorder="1" applyAlignment="1">
      <alignment horizontal="center" wrapText="1"/>
      <protection/>
    </xf>
    <xf numFmtId="0" fontId="6" fillId="0" borderId="10" xfId="92" applyFont="1" applyBorder="1" applyAlignment="1">
      <alignment horizontal="center"/>
      <protection/>
    </xf>
    <xf numFmtId="0" fontId="6" fillId="0" borderId="10" xfId="92" applyFont="1" applyBorder="1">
      <alignment/>
      <protection/>
    </xf>
    <xf numFmtId="43" fontId="4" fillId="0" borderId="10" xfId="92" applyNumberFormat="1" applyFont="1" applyBorder="1" applyAlignment="1">
      <alignment horizontal="right"/>
      <protection/>
    </xf>
    <xf numFmtId="43" fontId="2" fillId="0" borderId="0" xfId="92" applyNumberFormat="1" applyFont="1">
      <alignment/>
      <protection/>
    </xf>
    <xf numFmtId="0" fontId="4" fillId="0" borderId="10" xfId="92" applyFont="1" applyBorder="1" applyAlignment="1">
      <alignment horizontal="center"/>
      <protection/>
    </xf>
    <xf numFmtId="0" fontId="4" fillId="0" borderId="10" xfId="92" applyFont="1" applyBorder="1">
      <alignment/>
      <protection/>
    </xf>
    <xf numFmtId="43" fontId="4" fillId="0" borderId="10" xfId="92" applyNumberFormat="1" applyFont="1" applyBorder="1">
      <alignment/>
      <protection/>
    </xf>
    <xf numFmtId="43" fontId="6" fillId="0" borderId="10" xfId="92" applyNumberFormat="1" applyFont="1" applyBorder="1" applyAlignment="1">
      <alignment horizontal="right"/>
      <protection/>
    </xf>
    <xf numFmtId="0" fontId="4" fillId="0" borderId="10" xfId="92" applyFont="1" applyBorder="1" applyAlignment="1">
      <alignment vertical="center" wrapText="1"/>
      <protection/>
    </xf>
    <xf numFmtId="0" fontId="4" fillId="0" borderId="10" xfId="92" applyFont="1" applyBorder="1" applyAlignment="1">
      <alignment wrapText="1"/>
      <protection/>
    </xf>
    <xf numFmtId="43" fontId="4" fillId="0" borderId="10" xfId="56" applyNumberFormat="1" applyFont="1" applyFill="1" applyBorder="1" applyAlignment="1">
      <alignment/>
    </xf>
    <xf numFmtId="4" fontId="6" fillId="0" borderId="10" xfId="92" applyNumberFormat="1" applyFont="1" applyBorder="1" applyAlignment="1">
      <alignment horizontal="right"/>
      <protection/>
    </xf>
    <xf numFmtId="4" fontId="14" fillId="0" borderId="0" xfId="92" applyNumberFormat="1" applyFont="1">
      <alignment/>
      <protection/>
    </xf>
    <xf numFmtId="43" fontId="14" fillId="0" borderId="0" xfId="92" applyNumberFormat="1" applyFont="1">
      <alignment/>
      <protection/>
    </xf>
    <xf numFmtId="43" fontId="15" fillId="0" borderId="0" xfId="92" applyNumberFormat="1" applyFont="1">
      <alignment/>
      <protection/>
    </xf>
    <xf numFmtId="43" fontId="13" fillId="0" borderId="0" xfId="92" applyNumberFormat="1" applyFont="1">
      <alignment/>
      <protection/>
    </xf>
    <xf numFmtId="214" fontId="13" fillId="0" borderId="0" xfId="92" applyNumberFormat="1" applyFont="1">
      <alignment/>
      <protection/>
    </xf>
    <xf numFmtId="0" fontId="2" fillId="0" borderId="0" xfId="92" applyFont="1" applyAlignment="1">
      <alignment/>
      <protection/>
    </xf>
    <xf numFmtId="0" fontId="16" fillId="0" borderId="0" xfId="92" applyFont="1">
      <alignment/>
      <protection/>
    </xf>
    <xf numFmtId="0" fontId="3" fillId="0" borderId="0" xfId="92" applyFont="1" applyAlignment="1">
      <alignment/>
      <protection/>
    </xf>
    <xf numFmtId="0" fontId="5" fillId="0" borderId="10" xfId="92" applyFont="1" applyBorder="1" applyAlignment="1">
      <alignment horizontal="center"/>
      <protection/>
    </xf>
    <xf numFmtId="0" fontId="17" fillId="0" borderId="10" xfId="92" applyFont="1" applyBorder="1">
      <alignment/>
      <protection/>
    </xf>
    <xf numFmtId="43" fontId="5" fillId="0" borderId="10" xfId="92" applyNumberFormat="1" applyFont="1" applyBorder="1" applyAlignment="1">
      <alignment horizontal="right"/>
      <protection/>
    </xf>
    <xf numFmtId="43" fontId="2" fillId="0" borderId="10" xfId="92" applyNumberFormat="1" applyFont="1" applyBorder="1" applyAlignment="1">
      <alignment horizontal="right"/>
      <protection/>
    </xf>
    <xf numFmtId="43" fontId="2" fillId="0" borderId="10" xfId="92" applyNumberFormat="1" applyFont="1" applyBorder="1">
      <alignment/>
      <protection/>
    </xf>
    <xf numFmtId="0" fontId="2" fillId="0" borderId="10" xfId="92" applyFont="1" applyBorder="1" applyAlignment="1">
      <alignment wrapText="1"/>
      <protection/>
    </xf>
    <xf numFmtId="0" fontId="2" fillId="0" borderId="10" xfId="92" applyFont="1" applyBorder="1" applyAlignment="1">
      <alignment vertical="center"/>
      <protection/>
    </xf>
    <xf numFmtId="43" fontId="2" fillId="0" borderId="10" xfId="92" applyNumberFormat="1" applyFont="1" applyBorder="1" applyAlignment="1">
      <alignment horizontal="right" vertical="center"/>
      <protection/>
    </xf>
    <xf numFmtId="0" fontId="2" fillId="0" borderId="10" xfId="92" applyFont="1" applyBorder="1" applyAlignment="1">
      <alignment vertical="center" wrapText="1"/>
      <protection/>
    </xf>
    <xf numFmtId="0" fontId="5" fillId="0" borderId="10" xfId="92" applyFont="1" applyBorder="1" applyAlignment="1">
      <alignment vertical="center"/>
      <protection/>
    </xf>
    <xf numFmtId="43" fontId="5" fillId="0" borderId="10" xfId="92" applyNumberFormat="1" applyFont="1" applyBorder="1" applyAlignment="1">
      <alignment horizontal="right" vertical="center"/>
      <protection/>
    </xf>
    <xf numFmtId="0" fontId="5" fillId="0" borderId="10" xfId="92" applyFont="1" applyBorder="1">
      <alignment/>
      <protection/>
    </xf>
    <xf numFmtId="0" fontId="5" fillId="0" borderId="10" xfId="92" applyFont="1" applyBorder="1" applyAlignment="1">
      <alignment wrapText="1"/>
      <protection/>
    </xf>
    <xf numFmtId="0" fontId="2" fillId="0" borderId="10" xfId="92" applyFont="1" applyBorder="1" applyAlignment="1">
      <alignment horizontal="left"/>
      <protection/>
    </xf>
    <xf numFmtId="43" fontId="5" fillId="0" borderId="10" xfId="92" applyNumberFormat="1" applyFont="1" applyBorder="1" applyAlignment="1">
      <alignment vertical="center"/>
      <protection/>
    </xf>
    <xf numFmtId="43" fontId="4" fillId="0" borderId="0" xfId="92" applyNumberFormat="1" applyFont="1">
      <alignment/>
      <protection/>
    </xf>
    <xf numFmtId="43" fontId="2" fillId="0" borderId="0" xfId="0" applyNumberFormat="1" applyFont="1" applyAlignment="1">
      <alignment vertical="center"/>
    </xf>
    <xf numFmtId="43" fontId="10" fillId="0" borderId="0" xfId="92" applyNumberFormat="1" applyFont="1">
      <alignment/>
      <protection/>
    </xf>
    <xf numFmtId="0" fontId="14" fillId="0" borderId="0" xfId="92" applyFont="1">
      <alignment/>
      <protection/>
    </xf>
    <xf numFmtId="0" fontId="4" fillId="0" borderId="0" xfId="92" applyFont="1">
      <alignment/>
      <protection/>
    </xf>
    <xf numFmtId="206" fontId="18" fillId="0" borderId="0" xfId="92" applyNumberFormat="1" applyFont="1">
      <alignment/>
      <protection/>
    </xf>
    <xf numFmtId="4" fontId="18" fillId="0" borderId="0" xfId="92" applyNumberFormat="1" applyFont="1">
      <alignment/>
      <protection/>
    </xf>
    <xf numFmtId="43" fontId="18" fillId="0" borderId="0" xfId="92" applyNumberFormat="1" applyFont="1">
      <alignment/>
      <protection/>
    </xf>
    <xf numFmtId="49" fontId="9" fillId="0" borderId="10" xfId="0" applyNumberFormat="1" applyFont="1" applyBorder="1" applyAlignment="1">
      <alignment horizontal="right"/>
    </xf>
    <xf numFmtId="4" fontId="2" fillId="0" borderId="10" xfId="92" applyNumberFormat="1" applyFont="1" applyBorder="1" applyAlignment="1">
      <alignment/>
      <protection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92" applyFont="1" applyAlignment="1">
      <alignment horizontal="center"/>
      <protection/>
    </xf>
    <xf numFmtId="0" fontId="3" fillId="0" borderId="0" xfId="92" applyFont="1">
      <alignment/>
      <protection/>
    </xf>
    <xf numFmtId="0" fontId="9" fillId="0" borderId="0" xfId="92" applyFont="1" applyBorder="1" applyAlignment="1">
      <alignment horizontal="left" vertical="center"/>
      <protection/>
    </xf>
    <xf numFmtId="0" fontId="2" fillId="0" borderId="0" xfId="92" applyFont="1">
      <alignment/>
      <protection/>
    </xf>
    <xf numFmtId="0" fontId="9" fillId="0" borderId="0" xfId="92" applyFont="1" applyBorder="1" applyAlignment="1">
      <alignment horizontal="left"/>
      <protection/>
    </xf>
    <xf numFmtId="0" fontId="5" fillId="0" borderId="10" xfId="92" applyFont="1" applyBorder="1" applyAlignment="1">
      <alignment horizontal="center" wrapText="1"/>
      <protection/>
    </xf>
    <xf numFmtId="0" fontId="5" fillId="0" borderId="15" xfId="92" applyFont="1" applyBorder="1" applyAlignment="1">
      <alignment horizontal="center" vertical="center" wrapText="1"/>
      <protection/>
    </xf>
    <xf numFmtId="0" fontId="5" fillId="0" borderId="12" xfId="92" applyFont="1" applyBorder="1" applyAlignment="1">
      <alignment horizontal="center" vertical="center" wrapText="1"/>
      <protection/>
    </xf>
  </cellXfs>
  <cellStyles count="3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2" xfId="44"/>
    <cellStyle name="Comma 10 3" xfId="45"/>
    <cellStyle name="Comma 11 2" xfId="46"/>
    <cellStyle name="Comma 11 3" xfId="47"/>
    <cellStyle name="Comma 13 2" xfId="48"/>
    <cellStyle name="Comma 13 3" xfId="49"/>
    <cellStyle name="Comma 14 2" xfId="50"/>
    <cellStyle name="Comma 14 3" xfId="51"/>
    <cellStyle name="Comma 15 2" xfId="52"/>
    <cellStyle name="Comma 15 3" xfId="53"/>
    <cellStyle name="Comma 16 2" xfId="54"/>
    <cellStyle name="Comma 16 3" xfId="55"/>
    <cellStyle name="Comma 2" xfId="56"/>
    <cellStyle name="Comma 34 2" xfId="57"/>
    <cellStyle name="Comma 34 3" xfId="58"/>
    <cellStyle name="Comma 35 2" xfId="59"/>
    <cellStyle name="Comma 35 3" xfId="60"/>
    <cellStyle name="Comma 36 2" xfId="61"/>
    <cellStyle name="Comma 36 3" xfId="62"/>
    <cellStyle name="Comma 37 2" xfId="63"/>
    <cellStyle name="Comma 37 3" xfId="64"/>
    <cellStyle name="Comma 5 2" xfId="65"/>
    <cellStyle name="Comma 5 3" xfId="66"/>
    <cellStyle name="Comma 6 2" xfId="67"/>
    <cellStyle name="Comma 6 3" xfId="68"/>
    <cellStyle name="Comma 71" xfId="69"/>
    <cellStyle name="Comma 8 2" xfId="70"/>
    <cellStyle name="Comma 8 3" xfId="71"/>
    <cellStyle name="Comma 8 4" xfId="72"/>
    <cellStyle name="Comma 8 5" xfId="73"/>
    <cellStyle name="Comma 9 2" xfId="74"/>
    <cellStyle name="Comma 9 3" xfId="75"/>
    <cellStyle name="Currency" xfId="76"/>
    <cellStyle name="Currency [0]" xfId="77"/>
    <cellStyle name="Excel Built-in Normal 1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Linked Cell" xfId="88"/>
    <cellStyle name="Neutral" xfId="89"/>
    <cellStyle name="Normal 12 2" xfId="90"/>
    <cellStyle name="Normal 12 3" xfId="91"/>
    <cellStyle name="Normal 2" xfId="92"/>
    <cellStyle name="Normal 2 2" xfId="93"/>
    <cellStyle name="Normal 2 3" xfId="94"/>
    <cellStyle name="Normal 2 4" xfId="95"/>
    <cellStyle name="Normal 2 5" xfId="96"/>
    <cellStyle name="Normal 3 2" xfId="97"/>
    <cellStyle name="Normal 3 3" xfId="98"/>
    <cellStyle name="Normal 34 2" xfId="99"/>
    <cellStyle name="Normal 34 3" xfId="100"/>
    <cellStyle name="Normal 4 2" xfId="101"/>
    <cellStyle name="Normal 4 3" xfId="102"/>
    <cellStyle name="Normal 5 2" xfId="103"/>
    <cellStyle name="Normal 5 3" xfId="104"/>
    <cellStyle name="Normal 6 2" xfId="105"/>
    <cellStyle name="Normal 6 3" xfId="106"/>
    <cellStyle name="Normal 7 2" xfId="107"/>
    <cellStyle name="Normal 7 3" xfId="108"/>
    <cellStyle name="Normal 7 4" xfId="109"/>
    <cellStyle name="Normal 7 5" xfId="110"/>
    <cellStyle name="Normal 8 2" xfId="111"/>
    <cellStyle name="Normal 8 3" xfId="112"/>
    <cellStyle name="Note" xfId="113"/>
    <cellStyle name="Output" xfId="114"/>
    <cellStyle name="Percent" xfId="115"/>
    <cellStyle name="Percent 2" xfId="116"/>
    <cellStyle name="S0" xfId="117"/>
    <cellStyle name="S1" xfId="118"/>
    <cellStyle name="S1 10" xfId="119"/>
    <cellStyle name="S1 11" xfId="120"/>
    <cellStyle name="S1 12" xfId="121"/>
    <cellStyle name="S1 13" xfId="122"/>
    <cellStyle name="S1 14" xfId="123"/>
    <cellStyle name="S1 15" xfId="124"/>
    <cellStyle name="S1 16" xfId="125"/>
    <cellStyle name="S1 17" xfId="126"/>
    <cellStyle name="S1 18" xfId="127"/>
    <cellStyle name="S1 19" xfId="128"/>
    <cellStyle name="S1 2" xfId="129"/>
    <cellStyle name="S1 2 2" xfId="130"/>
    <cellStyle name="S1 2 2 2" xfId="131"/>
    <cellStyle name="S1 2 2 3" xfId="132"/>
    <cellStyle name="S1 2 3" xfId="133"/>
    <cellStyle name="S1 3" xfId="134"/>
    <cellStyle name="S1 4" xfId="135"/>
    <cellStyle name="S1 5" xfId="136"/>
    <cellStyle name="S1 6" xfId="137"/>
    <cellStyle name="S1 7" xfId="138"/>
    <cellStyle name="S1 8" xfId="139"/>
    <cellStyle name="S1 9" xfId="140"/>
    <cellStyle name="S10" xfId="141"/>
    <cellStyle name="S10 10" xfId="142"/>
    <cellStyle name="S10 11" xfId="143"/>
    <cellStyle name="S10 12" xfId="144"/>
    <cellStyle name="S10 13" xfId="145"/>
    <cellStyle name="S10 14" xfId="146"/>
    <cellStyle name="S10 15" xfId="147"/>
    <cellStyle name="S10 16" xfId="148"/>
    <cellStyle name="S10 17" xfId="149"/>
    <cellStyle name="S10 18" xfId="150"/>
    <cellStyle name="S10 19" xfId="151"/>
    <cellStyle name="S10 2" xfId="152"/>
    <cellStyle name="S10 2 2" xfId="153"/>
    <cellStyle name="S10 2 2 2" xfId="154"/>
    <cellStyle name="S10 2 2 3" xfId="155"/>
    <cellStyle name="S10 2 3" xfId="156"/>
    <cellStyle name="S10 3" xfId="157"/>
    <cellStyle name="S10 4" xfId="158"/>
    <cellStyle name="S10 5" xfId="159"/>
    <cellStyle name="S10 6" xfId="160"/>
    <cellStyle name="S10 7" xfId="161"/>
    <cellStyle name="S10 8" xfId="162"/>
    <cellStyle name="S10 9" xfId="163"/>
    <cellStyle name="S11" xfId="164"/>
    <cellStyle name="S11 10" xfId="165"/>
    <cellStyle name="S11 11" xfId="166"/>
    <cellStyle name="S11 12" xfId="167"/>
    <cellStyle name="S11 13" xfId="168"/>
    <cellStyle name="S11 14" xfId="169"/>
    <cellStyle name="S11 15" xfId="170"/>
    <cellStyle name="S11 16" xfId="171"/>
    <cellStyle name="S11 17" xfId="172"/>
    <cellStyle name="S11 18" xfId="173"/>
    <cellStyle name="S11 19" xfId="174"/>
    <cellStyle name="S11 2" xfId="175"/>
    <cellStyle name="S11 2 2" xfId="176"/>
    <cellStyle name="S11 2 2 2" xfId="177"/>
    <cellStyle name="S11 2 2 3" xfId="178"/>
    <cellStyle name="S11 2 3" xfId="179"/>
    <cellStyle name="S11 3" xfId="180"/>
    <cellStyle name="S11 4" xfId="181"/>
    <cellStyle name="S11 5" xfId="182"/>
    <cellStyle name="S11 6" xfId="183"/>
    <cellStyle name="S11 7" xfId="184"/>
    <cellStyle name="S11 8" xfId="185"/>
    <cellStyle name="S11 9" xfId="186"/>
    <cellStyle name="S12" xfId="187"/>
    <cellStyle name="S12 10" xfId="188"/>
    <cellStyle name="S12 11" xfId="189"/>
    <cellStyle name="S12 12" xfId="190"/>
    <cellStyle name="S12 13" xfId="191"/>
    <cellStyle name="S12 2" xfId="192"/>
    <cellStyle name="S12 3" xfId="193"/>
    <cellStyle name="S12 4" xfId="194"/>
    <cellStyle name="S12 5" xfId="195"/>
    <cellStyle name="S12 6" xfId="196"/>
    <cellStyle name="S12 7" xfId="197"/>
    <cellStyle name="S12 8" xfId="198"/>
    <cellStyle name="S12 9" xfId="199"/>
    <cellStyle name="S13" xfId="200"/>
    <cellStyle name="S13 2" xfId="201"/>
    <cellStyle name="S13 2 2" xfId="202"/>
    <cellStyle name="S13 2 3" xfId="203"/>
    <cellStyle name="S13 2 4" xfId="204"/>
    <cellStyle name="S13 2 5" xfId="205"/>
    <cellStyle name="S13 3" xfId="206"/>
    <cellStyle name="S13 4" xfId="207"/>
    <cellStyle name="S13 5" xfId="208"/>
    <cellStyle name="S13 6" xfId="209"/>
    <cellStyle name="S13 7" xfId="210"/>
    <cellStyle name="S13 8" xfId="211"/>
    <cellStyle name="S14" xfId="212"/>
    <cellStyle name="S14 10" xfId="213"/>
    <cellStyle name="S14 11" xfId="214"/>
    <cellStyle name="S14 12" xfId="215"/>
    <cellStyle name="S14 2" xfId="216"/>
    <cellStyle name="S14 2 2" xfId="217"/>
    <cellStyle name="S14 2 2 2" xfId="218"/>
    <cellStyle name="S14 2 2 3" xfId="219"/>
    <cellStyle name="S14 2 3" xfId="220"/>
    <cellStyle name="S14 3" xfId="221"/>
    <cellStyle name="S14 4" xfId="222"/>
    <cellStyle name="S14 5" xfId="223"/>
    <cellStyle name="S14 6" xfId="224"/>
    <cellStyle name="S14 7" xfId="225"/>
    <cellStyle name="S14 8" xfId="226"/>
    <cellStyle name="S14 9" xfId="227"/>
    <cellStyle name="S15" xfId="228"/>
    <cellStyle name="S15 2" xfId="229"/>
    <cellStyle name="S15 2 2" xfId="230"/>
    <cellStyle name="S15 2 2 2" xfId="231"/>
    <cellStyle name="S15 2 2 3" xfId="232"/>
    <cellStyle name="S15 2 3" xfId="233"/>
    <cellStyle name="S15 3" xfId="234"/>
    <cellStyle name="S15 4" xfId="235"/>
    <cellStyle name="S15 5" xfId="236"/>
    <cellStyle name="S15 6" xfId="237"/>
    <cellStyle name="S15 7" xfId="238"/>
    <cellStyle name="S16" xfId="239"/>
    <cellStyle name="S17" xfId="240"/>
    <cellStyle name="S18" xfId="241"/>
    <cellStyle name="S2" xfId="242"/>
    <cellStyle name="S2 10" xfId="243"/>
    <cellStyle name="S2 11" xfId="244"/>
    <cellStyle name="S2 12" xfId="245"/>
    <cellStyle name="S2 13" xfId="246"/>
    <cellStyle name="S2 14" xfId="247"/>
    <cellStyle name="S2 15" xfId="248"/>
    <cellStyle name="S2 16" xfId="249"/>
    <cellStyle name="S2 17" xfId="250"/>
    <cellStyle name="S2 18" xfId="251"/>
    <cellStyle name="S2 19" xfId="252"/>
    <cellStyle name="S2 2" xfId="253"/>
    <cellStyle name="S2 2 2" xfId="254"/>
    <cellStyle name="S2 2 2 2" xfId="255"/>
    <cellStyle name="S2 2 2 3" xfId="256"/>
    <cellStyle name="S2 2 3" xfId="257"/>
    <cellStyle name="S2 3" xfId="258"/>
    <cellStyle name="S2 4" xfId="259"/>
    <cellStyle name="S2 5" xfId="260"/>
    <cellStyle name="S2 6" xfId="261"/>
    <cellStyle name="S2 7" xfId="262"/>
    <cellStyle name="S2 8" xfId="263"/>
    <cellStyle name="S2 9" xfId="264"/>
    <cellStyle name="S3" xfId="265"/>
    <cellStyle name="S3 10" xfId="266"/>
    <cellStyle name="S3 11" xfId="267"/>
    <cellStyle name="S3 12" xfId="268"/>
    <cellStyle name="S3 13" xfId="269"/>
    <cellStyle name="S3 14" xfId="270"/>
    <cellStyle name="S3 15" xfId="271"/>
    <cellStyle name="S3 16" xfId="272"/>
    <cellStyle name="S3 17" xfId="273"/>
    <cellStyle name="S3 18" xfId="274"/>
    <cellStyle name="S3 19" xfId="275"/>
    <cellStyle name="S3 2" xfId="276"/>
    <cellStyle name="S3 2 2" xfId="277"/>
    <cellStyle name="S3 2 2 2" xfId="278"/>
    <cellStyle name="S3 2 2 3" xfId="279"/>
    <cellStyle name="S3 2 3" xfId="280"/>
    <cellStyle name="S3 3" xfId="281"/>
    <cellStyle name="S3 4" xfId="282"/>
    <cellStyle name="S3 5" xfId="283"/>
    <cellStyle name="S3 6" xfId="284"/>
    <cellStyle name="S3 7" xfId="285"/>
    <cellStyle name="S3 8" xfId="286"/>
    <cellStyle name="S3 9" xfId="287"/>
    <cellStyle name="S4" xfId="288"/>
    <cellStyle name="S4 10" xfId="289"/>
    <cellStyle name="S4 11" xfId="290"/>
    <cellStyle name="S4 12" xfId="291"/>
    <cellStyle name="S4 13" xfId="292"/>
    <cellStyle name="S4 14" xfId="293"/>
    <cellStyle name="S4 2" xfId="294"/>
    <cellStyle name="S4 2 2" xfId="295"/>
    <cellStyle name="S4 2 2 2" xfId="296"/>
    <cellStyle name="S4 2 2 2 2" xfId="297"/>
    <cellStyle name="S4 2 2 2 3" xfId="298"/>
    <cellStyle name="S4 2 2 3" xfId="299"/>
    <cellStyle name="S4 2 3" xfId="300"/>
    <cellStyle name="S4 2 4" xfId="301"/>
    <cellStyle name="S4 2 5" xfId="302"/>
    <cellStyle name="S4 2 6" xfId="303"/>
    <cellStyle name="S4 2 7" xfId="304"/>
    <cellStyle name="S4 3" xfId="305"/>
    <cellStyle name="S4 4" xfId="306"/>
    <cellStyle name="S4 5" xfId="307"/>
    <cellStyle name="S4 6" xfId="308"/>
    <cellStyle name="S4 7" xfId="309"/>
    <cellStyle name="S4 8" xfId="310"/>
    <cellStyle name="S4 9" xfId="311"/>
    <cellStyle name="S5" xfId="312"/>
    <cellStyle name="S5 2" xfId="313"/>
    <cellStyle name="S5 2 2" xfId="314"/>
    <cellStyle name="S5 2 3" xfId="315"/>
    <cellStyle name="S5 2 4" xfId="316"/>
    <cellStyle name="S5 2 5" xfId="317"/>
    <cellStyle name="S5 3" xfId="318"/>
    <cellStyle name="S5 4" xfId="319"/>
    <cellStyle name="S5 5" xfId="320"/>
    <cellStyle name="S5 6" xfId="321"/>
    <cellStyle name="S5 7" xfId="322"/>
    <cellStyle name="S5 8" xfId="323"/>
    <cellStyle name="S6" xfId="324"/>
    <cellStyle name="S6 2" xfId="325"/>
    <cellStyle name="S6 2 2" xfId="326"/>
    <cellStyle name="S6 2 3" xfId="327"/>
    <cellStyle name="S6 2 4" xfId="328"/>
    <cellStyle name="S6 2 5" xfId="329"/>
    <cellStyle name="S6 3" xfId="330"/>
    <cellStyle name="S6 4" xfId="331"/>
    <cellStyle name="S6 5" xfId="332"/>
    <cellStyle name="S6 6" xfId="333"/>
    <cellStyle name="S6 7" xfId="334"/>
    <cellStyle name="S6 8" xfId="335"/>
    <cellStyle name="S7" xfId="336"/>
    <cellStyle name="S7 10" xfId="337"/>
    <cellStyle name="S7 11" xfId="338"/>
    <cellStyle name="S7 12" xfId="339"/>
    <cellStyle name="S7 13" xfId="340"/>
    <cellStyle name="S7 14" xfId="341"/>
    <cellStyle name="S7 15" xfId="342"/>
    <cellStyle name="S7 16" xfId="343"/>
    <cellStyle name="S7 17" xfId="344"/>
    <cellStyle name="S7 18" xfId="345"/>
    <cellStyle name="S7 19" xfId="346"/>
    <cellStyle name="S7 2" xfId="347"/>
    <cellStyle name="S7 2 2" xfId="348"/>
    <cellStyle name="S7 2 2 2" xfId="349"/>
    <cellStyle name="S7 2 2 3" xfId="350"/>
    <cellStyle name="S7 2 3" xfId="351"/>
    <cellStyle name="S7 3" xfId="352"/>
    <cellStyle name="S7 4" xfId="353"/>
    <cellStyle name="S7 5" xfId="354"/>
    <cellStyle name="S7 6" xfId="355"/>
    <cellStyle name="S7 7" xfId="356"/>
    <cellStyle name="S7 8" xfId="357"/>
    <cellStyle name="S7 9" xfId="358"/>
    <cellStyle name="S8" xfId="359"/>
    <cellStyle name="S8 10" xfId="360"/>
    <cellStyle name="S8 11" xfId="361"/>
    <cellStyle name="S8 12" xfId="362"/>
    <cellStyle name="S8 13" xfId="363"/>
    <cellStyle name="S8 14" xfId="364"/>
    <cellStyle name="S8 15" xfId="365"/>
    <cellStyle name="S8 16" xfId="366"/>
    <cellStyle name="S8 17" xfId="367"/>
    <cellStyle name="S8 18" xfId="368"/>
    <cellStyle name="S8 19" xfId="369"/>
    <cellStyle name="S8 2" xfId="370"/>
    <cellStyle name="S8 2 2" xfId="371"/>
    <cellStyle name="S8 2 2 2" xfId="372"/>
    <cellStyle name="S8 2 2 3" xfId="373"/>
    <cellStyle name="S8 2 3" xfId="374"/>
    <cellStyle name="S8 3" xfId="375"/>
    <cellStyle name="S8 4" xfId="376"/>
    <cellStyle name="S8 5" xfId="377"/>
    <cellStyle name="S8 6" xfId="378"/>
    <cellStyle name="S8 7" xfId="379"/>
    <cellStyle name="S8 8" xfId="380"/>
    <cellStyle name="S8 9" xfId="381"/>
    <cellStyle name="S9" xfId="382"/>
    <cellStyle name="S9 10" xfId="383"/>
    <cellStyle name="S9 11" xfId="384"/>
    <cellStyle name="S9 12" xfId="385"/>
    <cellStyle name="S9 13" xfId="386"/>
    <cellStyle name="S9 2" xfId="387"/>
    <cellStyle name="S9 3" xfId="388"/>
    <cellStyle name="S9 4" xfId="389"/>
    <cellStyle name="S9 5" xfId="390"/>
    <cellStyle name="S9 6" xfId="391"/>
    <cellStyle name="S9 7" xfId="392"/>
    <cellStyle name="S9 8" xfId="393"/>
    <cellStyle name="S9 9" xfId="394"/>
    <cellStyle name="Title" xfId="395"/>
    <cellStyle name="Total" xfId="396"/>
    <cellStyle name="Warning Text" xfId="3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12s-TSAGAANAA-BDS\BDSEC\2015\BALANCE\Balance-%203r%20uliral\Huuchin%20mayagtaar\NEGTGESEN%20BALANCE-2015.03.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ur"/>
      <sheetName val="Bal"/>
      <sheetName val="bala"/>
      <sheetName val="Inc"/>
      <sheetName val="Eq"/>
      <sheetName val="Cash"/>
    </sheetNames>
    <sheetDataSet>
      <sheetData sheetId="1">
        <row r="4">
          <cell r="A4" t="str">
            <v>"БиДиСЕК ҮЦК"ХК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104"/>
  <sheetViews>
    <sheetView tabSelected="1" zoomScale="120" zoomScaleNormal="120" workbookViewId="0" topLeftCell="A28">
      <selection activeCell="H37" sqref="H37"/>
    </sheetView>
  </sheetViews>
  <sheetFormatPr defaultColWidth="9.00390625" defaultRowHeight="12.75"/>
  <cols>
    <col min="1" max="1" width="10.375" style="1" customWidth="1"/>
    <col min="2" max="2" width="47.125" style="1" customWidth="1"/>
    <col min="3" max="3" width="15.00390625" style="2" customWidth="1"/>
    <col min="4" max="4" width="15.375" style="2" customWidth="1"/>
    <col min="5" max="5" width="15.625" style="2" customWidth="1"/>
    <col min="6" max="6" width="15.625" style="3" customWidth="1"/>
    <col min="7" max="7" width="8.125" style="1" customWidth="1"/>
    <col min="8" max="8" width="8.25390625" style="1" customWidth="1"/>
    <col min="9" max="16384" width="9.125" style="1" customWidth="1"/>
  </cols>
  <sheetData>
    <row r="2" spans="1:6" ht="12.75">
      <c r="A2" s="125" t="s">
        <v>208</v>
      </c>
      <c r="B2" s="125"/>
      <c r="C2" s="125"/>
      <c r="D2" s="125"/>
      <c r="E2" s="125"/>
      <c r="F2" s="125"/>
    </row>
    <row r="4" spans="1:6" ht="12.75">
      <c r="A4" s="122" t="s">
        <v>217</v>
      </c>
      <c r="B4" s="122"/>
      <c r="D4" s="3"/>
      <c r="F4" s="44" t="s">
        <v>392</v>
      </c>
    </row>
    <row r="5" ht="12.75">
      <c r="A5" s="57" t="s">
        <v>184</v>
      </c>
    </row>
    <row r="6" ht="12.75">
      <c r="F6" s="12" t="s">
        <v>158</v>
      </c>
    </row>
    <row r="7" spans="1:6" ht="12.75" customHeight="1">
      <c r="A7" s="123" t="s">
        <v>132</v>
      </c>
      <c r="B7" s="123" t="s">
        <v>133</v>
      </c>
      <c r="C7" s="126" t="s">
        <v>134</v>
      </c>
      <c r="D7" s="126"/>
      <c r="E7" s="126"/>
      <c r="F7" s="126"/>
    </row>
    <row r="8" spans="1:6" ht="47.25" customHeight="1">
      <c r="A8" s="124"/>
      <c r="B8" s="124"/>
      <c r="C8" s="53" t="s">
        <v>135</v>
      </c>
      <c r="D8" s="53" t="s">
        <v>136</v>
      </c>
      <c r="E8" s="53" t="s">
        <v>135</v>
      </c>
      <c r="F8" s="53" t="s">
        <v>136</v>
      </c>
    </row>
    <row r="9" spans="1:6" ht="13.5" customHeight="1">
      <c r="A9" s="50"/>
      <c r="B9" s="50"/>
      <c r="C9" s="127" t="s">
        <v>210</v>
      </c>
      <c r="D9" s="128"/>
      <c r="E9" s="127" t="s">
        <v>393</v>
      </c>
      <c r="F9" s="128"/>
    </row>
    <row r="10" spans="1:6" ht="12.75">
      <c r="A10" s="7">
        <v>1</v>
      </c>
      <c r="B10" s="5" t="s">
        <v>137</v>
      </c>
      <c r="C10" s="16"/>
      <c r="D10" s="16"/>
      <c r="E10" s="16"/>
      <c r="F10" s="16"/>
    </row>
    <row r="11" spans="1:6" ht="12.75">
      <c r="A11" s="7">
        <v>1.1</v>
      </c>
      <c r="B11" s="7" t="s">
        <v>138</v>
      </c>
      <c r="C11" s="16"/>
      <c r="D11" s="16"/>
      <c r="E11" s="16"/>
      <c r="F11" s="16"/>
    </row>
    <row r="12" spans="1:6" ht="12.75">
      <c r="A12" s="6" t="s">
        <v>4</v>
      </c>
      <c r="B12" s="43" t="s">
        <v>12</v>
      </c>
      <c r="C12" s="16"/>
      <c r="D12" s="16">
        <f>SUM(C13:C15)</f>
        <v>166312238.59999996</v>
      </c>
      <c r="E12" s="16"/>
      <c r="F12" s="16">
        <f>SUM(E13:E15)</f>
        <v>78668492.37</v>
      </c>
    </row>
    <row r="13" spans="1:6" ht="12.75">
      <c r="A13" s="6" t="s">
        <v>13</v>
      </c>
      <c r="B13" s="6" t="s">
        <v>16</v>
      </c>
      <c r="C13" s="16">
        <v>1557587.2800000012</v>
      </c>
      <c r="D13" s="16"/>
      <c r="E13" s="16">
        <v>899482.370000001</v>
      </c>
      <c r="F13" s="16"/>
    </row>
    <row r="14" spans="1:7" ht="12.75">
      <c r="A14" s="6" t="s">
        <v>14</v>
      </c>
      <c r="B14" s="6" t="s">
        <v>17</v>
      </c>
      <c r="C14" s="16">
        <v>131754651.31999998</v>
      </c>
      <c r="D14" s="16"/>
      <c r="E14" s="16">
        <v>77769010</v>
      </c>
      <c r="F14" s="16"/>
      <c r="G14" s="9"/>
    </row>
    <row r="15" spans="1:6" ht="12.75">
      <c r="A15" s="6" t="s">
        <v>15</v>
      </c>
      <c r="B15" s="59" t="s">
        <v>198</v>
      </c>
      <c r="C15" s="16">
        <v>33000000</v>
      </c>
      <c r="D15" s="16"/>
      <c r="E15" s="16"/>
      <c r="F15" s="16"/>
    </row>
    <row r="16" spans="1:6" ht="12.75">
      <c r="A16" s="19" t="s">
        <v>213</v>
      </c>
      <c r="B16" s="6" t="s">
        <v>139</v>
      </c>
      <c r="C16" s="16"/>
      <c r="D16" s="16">
        <f>C21+C22+C23</f>
        <v>7351979426.580803</v>
      </c>
      <c r="E16" s="16"/>
      <c r="F16" s="16">
        <f>E21+E22+E23</f>
        <v>10046404300.61</v>
      </c>
    </row>
    <row r="17" spans="1:6" ht="12.75">
      <c r="A17" s="6" t="s">
        <v>125</v>
      </c>
      <c r="B17" s="6" t="s">
        <v>271</v>
      </c>
      <c r="C17" s="16">
        <v>6254731426.580803</v>
      </c>
      <c r="D17" s="16"/>
      <c r="E17" s="16">
        <v>8949156300.61</v>
      </c>
      <c r="F17" s="16"/>
    </row>
    <row r="18" spans="1:6" ht="12.75">
      <c r="A18" s="6" t="s">
        <v>126</v>
      </c>
      <c r="B18" s="6" t="s">
        <v>375</v>
      </c>
      <c r="C18" s="16">
        <v>1097248000</v>
      </c>
      <c r="D18" s="16"/>
      <c r="E18" s="16">
        <v>1097248000</v>
      </c>
      <c r="F18" s="16"/>
    </row>
    <row r="19" spans="1:6" ht="12.75">
      <c r="A19" s="6" t="s">
        <v>127</v>
      </c>
      <c r="B19" s="6" t="s">
        <v>376</v>
      </c>
      <c r="C19" s="16"/>
      <c r="D19" s="16"/>
      <c r="E19" s="16"/>
      <c r="F19" s="16"/>
    </row>
    <row r="20" spans="1:6" ht="12.75">
      <c r="A20" s="6" t="s">
        <v>374</v>
      </c>
      <c r="B20" s="6" t="s">
        <v>377</v>
      </c>
      <c r="C20" s="16"/>
      <c r="D20" s="16"/>
      <c r="E20" s="16"/>
      <c r="F20" s="16"/>
    </row>
    <row r="21" spans="1:6" ht="12.75">
      <c r="A21" s="6"/>
      <c r="B21" s="7" t="s">
        <v>18</v>
      </c>
      <c r="C21" s="16">
        <f>SUM(C17:C20)</f>
        <v>7351979426.580803</v>
      </c>
      <c r="D21" s="16"/>
      <c r="E21" s="16">
        <f>SUM(E17:E20)</f>
        <v>10046404300.61</v>
      </c>
      <c r="F21" s="16"/>
    </row>
    <row r="22" spans="1:6" ht="12.75">
      <c r="A22" s="7" t="s">
        <v>19</v>
      </c>
      <c r="B22" s="6" t="s">
        <v>20</v>
      </c>
      <c r="C22" s="16"/>
      <c r="D22" s="16"/>
      <c r="E22" s="16"/>
      <c r="F22" s="16"/>
    </row>
    <row r="23" spans="1:8" ht="12.75">
      <c r="A23" s="6" t="s">
        <v>21</v>
      </c>
      <c r="B23" s="6" t="s">
        <v>22</v>
      </c>
      <c r="C23" s="16"/>
      <c r="D23" s="16"/>
      <c r="E23" s="16"/>
      <c r="F23" s="16"/>
      <c r="H23" s="1" t="s">
        <v>211</v>
      </c>
    </row>
    <row r="24" spans="1:6" ht="12.75">
      <c r="A24" s="19" t="s">
        <v>214</v>
      </c>
      <c r="B24" s="6" t="s">
        <v>23</v>
      </c>
      <c r="C24" s="41"/>
      <c r="D24" s="16">
        <f>+C25</f>
        <v>1618027575.3600001</v>
      </c>
      <c r="E24" s="42"/>
      <c r="F24" s="16">
        <f>E25+E27</f>
        <v>1994825713.7463636</v>
      </c>
    </row>
    <row r="25" spans="1:6" ht="12.75">
      <c r="A25" s="6" t="s">
        <v>24</v>
      </c>
      <c r="B25" s="6" t="s">
        <v>25</v>
      </c>
      <c r="C25" s="16">
        <v>1618027575.3600001</v>
      </c>
      <c r="D25" s="16"/>
      <c r="E25" s="16">
        <v>1994825713.7463636</v>
      </c>
      <c r="F25" s="16"/>
    </row>
    <row r="26" spans="1:6" ht="12.75">
      <c r="A26" s="6" t="s">
        <v>28</v>
      </c>
      <c r="B26" s="6" t="s">
        <v>26</v>
      </c>
      <c r="C26" s="16"/>
      <c r="D26" s="16"/>
      <c r="E26" s="16"/>
      <c r="F26" s="16"/>
    </row>
    <row r="27" spans="1:6" ht="12.75">
      <c r="A27" s="6" t="s">
        <v>29</v>
      </c>
      <c r="B27" s="6" t="s">
        <v>27</v>
      </c>
      <c r="C27" s="16"/>
      <c r="D27" s="22">
        <v>1330000</v>
      </c>
      <c r="E27" s="16"/>
      <c r="F27" s="16">
        <v>1330000</v>
      </c>
    </row>
    <row r="28" spans="1:6" ht="14.25" customHeight="1">
      <c r="A28" s="6" t="s">
        <v>30</v>
      </c>
      <c r="B28" s="13" t="s">
        <v>31</v>
      </c>
      <c r="C28" s="16"/>
      <c r="D28" s="16"/>
      <c r="E28" s="16"/>
      <c r="F28" s="16"/>
    </row>
    <row r="29" spans="1:6" ht="12.75">
      <c r="A29" s="19" t="s">
        <v>215</v>
      </c>
      <c r="B29" s="6" t="s">
        <v>32</v>
      </c>
      <c r="C29" s="16"/>
      <c r="D29" s="16"/>
      <c r="E29" s="16"/>
      <c r="F29" s="16"/>
    </row>
    <row r="30" spans="1:6" ht="26.25" customHeight="1">
      <c r="A30" s="19" t="s">
        <v>216</v>
      </c>
      <c r="B30" s="63" t="s">
        <v>273</v>
      </c>
      <c r="C30" s="16"/>
      <c r="D30" s="16">
        <v>70780500</v>
      </c>
      <c r="E30" s="16"/>
      <c r="F30" s="64"/>
    </row>
    <row r="31" spans="1:6" ht="12.75">
      <c r="A31" s="19" t="s">
        <v>272</v>
      </c>
      <c r="B31" s="6" t="s">
        <v>33</v>
      </c>
      <c r="C31" s="16"/>
      <c r="D31" s="16">
        <v>1056000</v>
      </c>
      <c r="E31" s="16"/>
      <c r="F31" s="16">
        <v>1056000</v>
      </c>
    </row>
    <row r="32" spans="1:6" ht="12.75">
      <c r="A32" s="5"/>
      <c r="B32" s="7" t="s">
        <v>140</v>
      </c>
      <c r="C32" s="23">
        <f>SUM(C10:C31)</f>
        <v>16488298667.121607</v>
      </c>
      <c r="D32" s="23">
        <f>SUM(D10:D31)</f>
        <v>9209485740.540804</v>
      </c>
      <c r="E32" s="23">
        <f>SUM(E10:E31)</f>
        <v>22166302807.33637</v>
      </c>
      <c r="F32" s="23">
        <f>SUM(F10:F31)</f>
        <v>12122284506.726364</v>
      </c>
    </row>
    <row r="33" spans="1:6" ht="12.75">
      <c r="A33" s="7" t="s">
        <v>8</v>
      </c>
      <c r="B33" s="5" t="s">
        <v>141</v>
      </c>
      <c r="C33" s="16"/>
      <c r="D33" s="16"/>
      <c r="E33" s="16"/>
      <c r="F33" s="16"/>
    </row>
    <row r="34" spans="1:8" ht="12.75">
      <c r="A34" s="20" t="s">
        <v>242</v>
      </c>
      <c r="B34" s="6" t="s">
        <v>142</v>
      </c>
      <c r="C34" s="16"/>
      <c r="D34" s="22">
        <v>6808860890.97</v>
      </c>
      <c r="E34" s="16"/>
      <c r="F34" s="22">
        <v>6399909130.91</v>
      </c>
      <c r="H34" s="9"/>
    </row>
    <row r="35" spans="1:7" ht="12.75">
      <c r="A35" s="20" t="s">
        <v>243</v>
      </c>
      <c r="B35" s="6" t="s">
        <v>143</v>
      </c>
      <c r="C35" s="16"/>
      <c r="D35" s="16">
        <v>-1387056650.31</v>
      </c>
      <c r="E35" s="16"/>
      <c r="F35" s="16">
        <v>-1418298328.34</v>
      </c>
      <c r="G35" s="9"/>
    </row>
    <row r="36" spans="1:6" ht="12.75">
      <c r="A36" s="20" t="s">
        <v>244</v>
      </c>
      <c r="B36" s="6" t="s">
        <v>144</v>
      </c>
      <c r="C36" s="16"/>
      <c r="D36" s="22">
        <v>103367363.61</v>
      </c>
      <c r="E36" s="16"/>
      <c r="F36" s="22">
        <v>103367362.64</v>
      </c>
    </row>
    <row r="37" spans="1:6" ht="12.75">
      <c r="A37" s="20" t="s">
        <v>245</v>
      </c>
      <c r="B37" s="6" t="s">
        <v>143</v>
      </c>
      <c r="C37" s="16"/>
      <c r="D37" s="16">
        <v>-78045028.64</v>
      </c>
      <c r="E37" s="16"/>
      <c r="F37" s="16">
        <v>-82192592.17998749</v>
      </c>
    </row>
    <row r="38" spans="1:6" ht="12.75">
      <c r="A38" s="20" t="s">
        <v>246</v>
      </c>
      <c r="B38" s="6" t="s">
        <v>145</v>
      </c>
      <c r="C38" s="16"/>
      <c r="D38" s="16">
        <v>0</v>
      </c>
      <c r="E38" s="16"/>
      <c r="F38" s="16">
        <v>0</v>
      </c>
    </row>
    <row r="39" spans="1:6" ht="12.75">
      <c r="A39" s="20" t="s">
        <v>247</v>
      </c>
      <c r="B39" s="6" t="s">
        <v>0</v>
      </c>
      <c r="C39" s="16"/>
      <c r="D39" s="22">
        <v>11534000</v>
      </c>
      <c r="E39" s="16"/>
      <c r="F39" s="22">
        <v>11534000</v>
      </c>
    </row>
    <row r="40" spans="1:6" ht="12.75">
      <c r="A40" s="20" t="s">
        <v>248</v>
      </c>
      <c r="B40" s="6" t="s">
        <v>143</v>
      </c>
      <c r="C40" s="16"/>
      <c r="D40" s="16">
        <v>-6138849.92</v>
      </c>
      <c r="E40" s="16"/>
      <c r="F40" s="16">
        <v>-6523549.88</v>
      </c>
    </row>
    <row r="41" spans="1:6" ht="12.75">
      <c r="A41" s="20" t="s">
        <v>249</v>
      </c>
      <c r="B41" s="6" t="s">
        <v>146</v>
      </c>
      <c r="C41" s="16"/>
      <c r="D41" s="22">
        <v>1000000</v>
      </c>
      <c r="E41" s="16"/>
      <c r="F41" s="22">
        <v>1000000</v>
      </c>
    </row>
    <row r="42" spans="1:6" ht="12.75">
      <c r="A42" s="20" t="s">
        <v>250</v>
      </c>
      <c r="B42" s="6" t="s">
        <v>195</v>
      </c>
      <c r="C42" s="16"/>
      <c r="D42" s="22">
        <v>102491661.46000001</v>
      </c>
      <c r="E42" s="16"/>
      <c r="F42" s="22">
        <v>89654508.2</v>
      </c>
    </row>
    <row r="43" spans="1:6" ht="12.75">
      <c r="A43" s="20" t="s">
        <v>251</v>
      </c>
      <c r="B43" s="6" t="s">
        <v>20</v>
      </c>
      <c r="C43" s="16"/>
      <c r="D43" s="22">
        <v>0</v>
      </c>
      <c r="E43" s="16"/>
      <c r="F43" s="22">
        <v>0</v>
      </c>
    </row>
    <row r="44" spans="1:6" ht="12.75">
      <c r="A44" s="20" t="s">
        <v>252</v>
      </c>
      <c r="B44" s="6" t="s">
        <v>22</v>
      </c>
      <c r="C44" s="16"/>
      <c r="D44" s="16">
        <v>0</v>
      </c>
      <c r="E44" s="16"/>
      <c r="F44" s="16">
        <v>0</v>
      </c>
    </row>
    <row r="45" spans="1:6" ht="12.75">
      <c r="A45" s="20" t="s">
        <v>253</v>
      </c>
      <c r="B45" s="13" t="s">
        <v>130</v>
      </c>
      <c r="C45" s="16"/>
      <c r="D45" s="16">
        <v>0</v>
      </c>
      <c r="E45" s="16"/>
      <c r="F45" s="16">
        <v>0</v>
      </c>
    </row>
    <row r="46" spans="1:6" ht="12.75">
      <c r="A46" s="20" t="s">
        <v>254</v>
      </c>
      <c r="B46" s="7" t="s">
        <v>147</v>
      </c>
      <c r="C46" s="23">
        <f>SUM(C34:C45)</f>
        <v>0</v>
      </c>
      <c r="D46" s="23">
        <f>SUM(D34:D45)</f>
        <v>5556013387.169999</v>
      </c>
      <c r="E46" s="23">
        <f>SUM(E34:E45)</f>
        <v>0</v>
      </c>
      <c r="F46" s="23">
        <f>SUM(F34:F45)</f>
        <v>5098450531.350012</v>
      </c>
    </row>
    <row r="47" spans="1:8" ht="12.75">
      <c r="A47" s="5" t="s">
        <v>9</v>
      </c>
      <c r="B47" s="5" t="s">
        <v>148</v>
      </c>
      <c r="C47" s="23"/>
      <c r="D47" s="23">
        <f>D32+D46</f>
        <v>14765499127.710804</v>
      </c>
      <c r="E47" s="23"/>
      <c r="F47" s="23">
        <f>+F46+F32</f>
        <v>17220735038.076378</v>
      </c>
      <c r="G47" s="9"/>
      <c r="H47" s="9"/>
    </row>
    <row r="48" spans="1:6" ht="12.75">
      <c r="A48" s="6"/>
      <c r="B48" s="6"/>
      <c r="C48" s="16"/>
      <c r="D48" s="16"/>
      <c r="E48" s="16"/>
      <c r="F48" s="16"/>
    </row>
    <row r="49" spans="1:6" ht="12.75">
      <c r="A49" s="5">
        <v>2</v>
      </c>
      <c r="B49" s="5" t="s">
        <v>34</v>
      </c>
      <c r="C49" s="16"/>
      <c r="D49" s="16"/>
      <c r="E49" s="16"/>
      <c r="F49" s="16"/>
    </row>
    <row r="50" spans="1:6" ht="12.75">
      <c r="A50" s="7">
        <v>2.1</v>
      </c>
      <c r="B50" s="5" t="s">
        <v>149</v>
      </c>
      <c r="C50" s="16"/>
      <c r="D50" s="16"/>
      <c r="E50" s="16"/>
      <c r="F50" s="16"/>
    </row>
    <row r="51" spans="1:6" ht="12.75">
      <c r="A51" s="7" t="s">
        <v>10</v>
      </c>
      <c r="B51" s="7" t="s">
        <v>150</v>
      </c>
      <c r="C51" s="16"/>
      <c r="D51" s="16"/>
      <c r="E51" s="16"/>
      <c r="F51" s="16"/>
    </row>
    <row r="52" spans="1:6" ht="12.75">
      <c r="A52" s="6" t="s">
        <v>35</v>
      </c>
      <c r="B52" s="6" t="s">
        <v>151</v>
      </c>
      <c r="C52" s="16"/>
      <c r="D52" s="22">
        <v>75985414.99999999</v>
      </c>
      <c r="E52" s="16"/>
      <c r="F52" s="22">
        <v>118921922.69999999</v>
      </c>
    </row>
    <row r="53" spans="1:6" ht="12.75">
      <c r="A53" s="6" t="s">
        <v>36</v>
      </c>
      <c r="B53" s="6" t="s">
        <v>152</v>
      </c>
      <c r="C53" s="16"/>
      <c r="D53" s="22">
        <v>30407047.669999998</v>
      </c>
      <c r="E53" s="16"/>
      <c r="F53" s="22">
        <v>22647039.099999998</v>
      </c>
    </row>
    <row r="54" spans="1:6" ht="12.75">
      <c r="A54" s="6" t="s">
        <v>37</v>
      </c>
      <c r="B54" s="6" t="s">
        <v>153</v>
      </c>
      <c r="C54" s="16"/>
      <c r="D54" s="22">
        <v>793566.23</v>
      </c>
      <c r="E54" s="16"/>
      <c r="F54" s="22">
        <v>8220066.26</v>
      </c>
    </row>
    <row r="55" spans="1:6" ht="12.75">
      <c r="A55" s="6" t="s">
        <v>11</v>
      </c>
      <c r="B55" s="6" t="s">
        <v>378</v>
      </c>
      <c r="C55" s="16"/>
      <c r="D55" s="22">
        <v>16158397.43</v>
      </c>
      <c r="E55" s="16"/>
      <c r="F55" s="22">
        <v>14454819.24</v>
      </c>
    </row>
    <row r="56" spans="1:6" ht="12.75">
      <c r="A56" s="6" t="s">
        <v>38</v>
      </c>
      <c r="B56" s="6" t="s">
        <v>154</v>
      </c>
      <c r="C56" s="16"/>
      <c r="D56" s="16">
        <v>718243.7517399788</v>
      </c>
      <c r="E56" s="16"/>
      <c r="F56" s="16">
        <v>1990000.5432127006</v>
      </c>
    </row>
    <row r="57" spans="1:6" ht="12.75">
      <c r="A57" s="6" t="s">
        <v>39</v>
      </c>
      <c r="B57" s="6" t="s">
        <v>155</v>
      </c>
      <c r="C57" s="16"/>
      <c r="D57" s="16">
        <v>0</v>
      </c>
      <c r="E57" s="16"/>
      <c r="F57" s="16">
        <v>6938400</v>
      </c>
    </row>
    <row r="58" spans="1:6" ht="12.75">
      <c r="A58" s="6" t="s">
        <v>40</v>
      </c>
      <c r="B58" s="6" t="s">
        <v>156</v>
      </c>
      <c r="C58" s="16"/>
      <c r="D58" s="16">
        <v>2134821.39</v>
      </c>
      <c r="E58" s="16"/>
      <c r="F58" s="16">
        <v>2477289.03</v>
      </c>
    </row>
    <row r="59" spans="1:7" ht="12.75">
      <c r="A59" s="6" t="s">
        <v>41</v>
      </c>
      <c r="B59" s="6" t="s">
        <v>157</v>
      </c>
      <c r="C59" s="16"/>
      <c r="D59" s="16">
        <v>0</v>
      </c>
      <c r="E59" s="16"/>
      <c r="F59" s="16">
        <v>0</v>
      </c>
      <c r="G59" s="9"/>
    </row>
    <row r="60" spans="1:6" ht="12.75">
      <c r="A60" s="6" t="s">
        <v>42</v>
      </c>
      <c r="B60" s="6" t="s">
        <v>186</v>
      </c>
      <c r="C60" s="16"/>
      <c r="D60" s="16">
        <v>0</v>
      </c>
      <c r="E60" s="16"/>
      <c r="F60" s="16">
        <v>942191565.88</v>
      </c>
    </row>
    <row r="61" spans="1:6" ht="12.75">
      <c r="A61" s="6" t="s">
        <v>43</v>
      </c>
      <c r="B61" s="6" t="s">
        <v>267</v>
      </c>
      <c r="C61" s="15"/>
      <c r="D61" s="15">
        <v>0</v>
      </c>
      <c r="E61" s="15"/>
      <c r="F61" s="15">
        <v>0</v>
      </c>
    </row>
    <row r="62" spans="1:6" ht="12.75">
      <c r="A62" s="6" t="s">
        <v>44</v>
      </c>
      <c r="B62" s="62" t="s">
        <v>266</v>
      </c>
      <c r="C62" s="15"/>
      <c r="D62" s="15">
        <v>41084649</v>
      </c>
      <c r="E62" s="15"/>
      <c r="F62" s="15">
        <v>41084649</v>
      </c>
    </row>
    <row r="63" spans="1:6" ht="12.75">
      <c r="A63" s="6" t="s">
        <v>45</v>
      </c>
      <c r="B63" s="6" t="s">
        <v>196</v>
      </c>
      <c r="C63" s="15"/>
      <c r="D63" s="15">
        <v>11099599</v>
      </c>
      <c r="E63" s="15"/>
      <c r="F63" s="15">
        <v>11500599</v>
      </c>
    </row>
    <row r="64" spans="1:6" ht="12.75">
      <c r="A64" s="6" t="s">
        <v>190</v>
      </c>
      <c r="B64" s="6" t="s">
        <v>47</v>
      </c>
      <c r="C64" s="15"/>
      <c r="D64" s="15">
        <v>903226</v>
      </c>
      <c r="E64" s="15"/>
      <c r="F64" s="15">
        <v>2240226</v>
      </c>
    </row>
    <row r="65" spans="1:6" ht="12.75">
      <c r="A65" s="6"/>
      <c r="B65" s="6"/>
      <c r="C65" s="15"/>
      <c r="D65" s="15"/>
      <c r="E65" s="15"/>
      <c r="F65" s="15"/>
    </row>
    <row r="66" spans="1:6" ht="12.75">
      <c r="A66" s="6"/>
      <c r="B66" s="5" t="s">
        <v>48</v>
      </c>
      <c r="C66" s="18">
        <f>+Bal!C111+Bal!C112+Bal!C113+Bal!C114+Bal!C115+Bal!C116+Bal!C117+Bal!C118+Bal!C119</f>
        <v>0</v>
      </c>
      <c r="D66" s="18">
        <f>SUM(D52:D65)</f>
        <v>179284965.47173995</v>
      </c>
      <c r="E66" s="18">
        <f>+Bal!E111+Bal!E112+Bal!E113+Bal!E114+Bal!E115+Bal!E116+Bal!E117+Bal!E118+Bal!E119</f>
        <v>0</v>
      </c>
      <c r="F66" s="18">
        <f>SUM(F52:F65)</f>
        <v>1172666576.7532127</v>
      </c>
    </row>
    <row r="67" spans="1:6" ht="12.75">
      <c r="A67" s="7" t="s">
        <v>49</v>
      </c>
      <c r="B67" s="7" t="s">
        <v>50</v>
      </c>
      <c r="C67" s="15"/>
      <c r="D67" s="15"/>
      <c r="E67" s="15"/>
      <c r="F67" s="15"/>
    </row>
    <row r="68" spans="1:6" ht="12.75">
      <c r="A68" s="6" t="s">
        <v>51</v>
      </c>
      <c r="B68" s="6" t="s">
        <v>56</v>
      </c>
      <c r="C68" s="15"/>
      <c r="D68" s="15"/>
      <c r="E68" s="15"/>
      <c r="F68" s="15"/>
    </row>
    <row r="69" spans="1:6" ht="12.75">
      <c r="A69" s="6" t="s">
        <v>52</v>
      </c>
      <c r="B69" s="6" t="s">
        <v>57</v>
      </c>
      <c r="C69" s="15"/>
      <c r="D69" s="15"/>
      <c r="E69" s="15"/>
      <c r="F69" s="15"/>
    </row>
    <row r="70" spans="1:6" ht="12.75">
      <c r="A70" s="6" t="s">
        <v>53</v>
      </c>
      <c r="B70" s="6" t="s">
        <v>58</v>
      </c>
      <c r="C70" s="15"/>
      <c r="D70" s="15"/>
      <c r="E70" s="15"/>
      <c r="F70" s="15"/>
    </row>
    <row r="71" spans="1:6" ht="12.75">
      <c r="A71" s="6" t="s">
        <v>54</v>
      </c>
      <c r="B71" s="6" t="s">
        <v>59</v>
      </c>
      <c r="C71" s="15"/>
      <c r="D71" s="15"/>
      <c r="E71" s="15"/>
      <c r="F71" s="15"/>
    </row>
    <row r="72" spans="1:6" ht="12.75">
      <c r="A72" s="6" t="s">
        <v>55</v>
      </c>
      <c r="B72" s="6" t="s">
        <v>60</v>
      </c>
      <c r="C72" s="15"/>
      <c r="D72" s="15"/>
      <c r="E72" s="15"/>
      <c r="F72" s="15"/>
    </row>
    <row r="73" spans="1:6" ht="12.75">
      <c r="A73" s="6"/>
      <c r="B73" s="6"/>
      <c r="C73" s="15"/>
      <c r="D73" s="15"/>
      <c r="E73" s="15"/>
      <c r="F73" s="15"/>
    </row>
    <row r="74" spans="1:6" ht="12.75">
      <c r="A74" s="6"/>
      <c r="B74" s="5" t="s">
        <v>61</v>
      </c>
      <c r="C74" s="15"/>
      <c r="D74" s="15">
        <f>SUM(D67:D73)</f>
        <v>0</v>
      </c>
      <c r="E74" s="15"/>
      <c r="F74" s="15">
        <f>SUM(F67:F73)</f>
        <v>0</v>
      </c>
    </row>
    <row r="75" spans="1:8" ht="12.75">
      <c r="A75" s="7" t="s">
        <v>62</v>
      </c>
      <c r="B75" s="7" t="s">
        <v>63</v>
      </c>
      <c r="C75" s="18">
        <f>+C66+C74</f>
        <v>0</v>
      </c>
      <c r="D75" s="18">
        <f>+D66+D74</f>
        <v>179284965.47173995</v>
      </c>
      <c r="E75" s="18">
        <f>+E66+E74</f>
        <v>0</v>
      </c>
      <c r="F75" s="18">
        <f>+F66+F74</f>
        <v>1172666576.7532127</v>
      </c>
      <c r="H75" s="68"/>
    </row>
    <row r="76" spans="1:6" ht="12.75">
      <c r="A76" s="8">
        <v>2.3</v>
      </c>
      <c r="B76" s="7" t="s">
        <v>72</v>
      </c>
      <c r="C76" s="15"/>
      <c r="D76" s="15"/>
      <c r="E76" s="15"/>
      <c r="F76" s="15"/>
    </row>
    <row r="77" spans="1:6" ht="12.75">
      <c r="A77" s="6" t="s">
        <v>64</v>
      </c>
      <c r="B77" s="6" t="s">
        <v>73</v>
      </c>
      <c r="C77" s="15"/>
      <c r="D77" s="15"/>
      <c r="E77" s="15"/>
      <c r="F77" s="15"/>
    </row>
    <row r="78" spans="1:6" ht="12.75">
      <c r="A78" s="6" t="s">
        <v>65</v>
      </c>
      <c r="B78" s="6" t="s">
        <v>74</v>
      </c>
      <c r="C78" s="15"/>
      <c r="D78" s="17">
        <v>1369488300</v>
      </c>
      <c r="E78" s="15"/>
      <c r="F78" s="60">
        <v>1369488300</v>
      </c>
    </row>
    <row r="79" spans="1:6" ht="12.75">
      <c r="A79" s="6" t="s">
        <v>66</v>
      </c>
      <c r="B79" s="6" t="s">
        <v>75</v>
      </c>
      <c r="C79" s="15"/>
      <c r="D79" s="17" t="s">
        <v>129</v>
      </c>
      <c r="E79" s="15"/>
      <c r="F79" s="17" t="s">
        <v>129</v>
      </c>
    </row>
    <row r="80" spans="1:6" ht="12.75">
      <c r="A80" s="6" t="s">
        <v>67</v>
      </c>
      <c r="B80" s="7" t="s">
        <v>76</v>
      </c>
      <c r="C80" s="15">
        <f>SUM(C78:C79)</f>
        <v>0</v>
      </c>
      <c r="D80" s="24">
        <f>SUM(D78:D79)</f>
        <v>1369488300</v>
      </c>
      <c r="E80" s="15">
        <f>SUM(E78:E79)</f>
        <v>0</v>
      </c>
      <c r="F80" s="24">
        <f>SUM(F77:F79)</f>
        <v>1369488300</v>
      </c>
    </row>
    <row r="81" spans="1:6" ht="12.75">
      <c r="A81" s="6" t="s">
        <v>68</v>
      </c>
      <c r="B81" s="6" t="s">
        <v>77</v>
      </c>
      <c r="C81" s="15"/>
      <c r="D81" s="17">
        <v>7957309291</v>
      </c>
      <c r="E81" s="15"/>
      <c r="F81" s="17">
        <v>7957309291</v>
      </c>
    </row>
    <row r="82" spans="1:8" ht="12.75">
      <c r="A82" s="6" t="s">
        <v>69</v>
      </c>
      <c r="B82" s="6" t="s">
        <v>78</v>
      </c>
      <c r="C82" s="15"/>
      <c r="D82" s="17">
        <v>3824524383.100001</v>
      </c>
      <c r="E82" s="15"/>
      <c r="F82" s="17">
        <v>3824524383.100001</v>
      </c>
      <c r="H82" s="113"/>
    </row>
    <row r="83" spans="1:6" ht="12.75">
      <c r="A83" s="6" t="s">
        <v>70</v>
      </c>
      <c r="B83" s="6" t="s">
        <v>79</v>
      </c>
      <c r="C83" s="15"/>
      <c r="D83" s="15"/>
      <c r="E83" s="15"/>
      <c r="F83" s="15"/>
    </row>
    <row r="84" spans="1:6" ht="12.75">
      <c r="A84" s="6" t="s">
        <v>71</v>
      </c>
      <c r="B84" s="6" t="s">
        <v>80</v>
      </c>
      <c r="C84" s="15"/>
      <c r="D84" s="16"/>
      <c r="E84" s="15"/>
      <c r="F84" s="16"/>
    </row>
    <row r="85" spans="1:6" ht="12.75">
      <c r="A85" s="6" t="s">
        <v>81</v>
      </c>
      <c r="B85" s="6" t="s">
        <v>83</v>
      </c>
      <c r="C85" s="15"/>
      <c r="D85" s="15"/>
      <c r="E85" s="15"/>
      <c r="F85" s="15"/>
    </row>
    <row r="86" spans="1:6" ht="12.75">
      <c r="A86" s="6" t="s">
        <v>85</v>
      </c>
      <c r="B86" s="6" t="s">
        <v>86</v>
      </c>
      <c r="C86" s="15"/>
      <c r="D86" s="15"/>
      <c r="E86" s="15"/>
      <c r="F86" s="15"/>
    </row>
    <row r="87" spans="1:6" ht="12.75">
      <c r="A87" s="6" t="s">
        <v>84</v>
      </c>
      <c r="B87" s="6" t="s">
        <v>87</v>
      </c>
      <c r="C87" s="15"/>
      <c r="D87" s="15"/>
      <c r="E87" s="15"/>
      <c r="F87" s="15"/>
    </row>
    <row r="88" spans="1:7" ht="12.75">
      <c r="A88" s="6" t="s">
        <v>82</v>
      </c>
      <c r="B88" s="6" t="s">
        <v>90</v>
      </c>
      <c r="C88" s="15"/>
      <c r="D88" s="15">
        <f>SUM(C89:C90)</f>
        <v>1434892188.1418004</v>
      </c>
      <c r="E88" s="15"/>
      <c r="F88" s="15">
        <f>SUM(E89:E90)</f>
        <v>2896746487.2254367</v>
      </c>
      <c r="G88" s="9"/>
    </row>
    <row r="89" spans="1:6" ht="12.75">
      <c r="A89" s="6" t="s">
        <v>88</v>
      </c>
      <c r="B89" s="8" t="s">
        <v>91</v>
      </c>
      <c r="C89" s="15">
        <v>-710514285.3881994</v>
      </c>
      <c r="D89" s="15"/>
      <c r="E89" s="15">
        <f>+Inc!C76</f>
        <v>1461854299.0836363</v>
      </c>
      <c r="F89" s="15"/>
    </row>
    <row r="90" spans="1:7" ht="12.75">
      <c r="A90" s="6" t="s">
        <v>89</v>
      </c>
      <c r="B90" s="8" t="s">
        <v>92</v>
      </c>
      <c r="C90" s="15">
        <v>2145406473.5299997</v>
      </c>
      <c r="D90" s="15"/>
      <c r="E90" s="15">
        <f>+D88</f>
        <v>1434892188.1418004</v>
      </c>
      <c r="F90" s="15"/>
      <c r="G90" s="9"/>
    </row>
    <row r="91" spans="1:6" ht="12.75">
      <c r="A91" s="7" t="s">
        <v>93</v>
      </c>
      <c r="B91" s="7" t="s">
        <v>128</v>
      </c>
      <c r="C91" s="18">
        <f>SUM(C89:C90)</f>
        <v>1434892188.1418004</v>
      </c>
      <c r="D91" s="18">
        <f>+D88+D310+D80+D82+D81+D84+D86</f>
        <v>14586214162.241802</v>
      </c>
      <c r="E91" s="18">
        <f>SUM(E89:E90)</f>
        <v>2896746487.2254367</v>
      </c>
      <c r="F91" s="18">
        <f>+F88+F310+F80+F82+F81+F84+F86</f>
        <v>16048068461.325438</v>
      </c>
    </row>
    <row r="92" spans="1:6" ht="12.75">
      <c r="A92" s="8">
        <v>2.4</v>
      </c>
      <c r="B92" s="6" t="s">
        <v>94</v>
      </c>
      <c r="C92" s="15"/>
      <c r="D92" s="15"/>
      <c r="E92" s="15"/>
      <c r="F92" s="15"/>
    </row>
    <row r="93" spans="1:6" ht="12" customHeight="1">
      <c r="A93" s="6" t="s">
        <v>95</v>
      </c>
      <c r="B93" s="7" t="s">
        <v>212</v>
      </c>
      <c r="C93" s="18">
        <f>+C91+C75</f>
        <v>1434892188.1418004</v>
      </c>
      <c r="D93" s="18">
        <f>+D91+D75</f>
        <v>14765499127.713543</v>
      </c>
      <c r="E93" s="18">
        <f>+E91+E75</f>
        <v>2896746487.2254367</v>
      </c>
      <c r="F93" s="18">
        <f>+F91+F75</f>
        <v>17220735038.07865</v>
      </c>
    </row>
    <row r="94" spans="4:6" ht="12" customHeight="1">
      <c r="D94" s="54">
        <f>+D93-D47</f>
        <v>0.00273895263671875</v>
      </c>
      <c r="E94" s="54"/>
      <c r="F94" s="54">
        <f>+F93-F47</f>
        <v>0.0022735595703125</v>
      </c>
    </row>
    <row r="95" spans="4:6" ht="19.5" customHeight="1">
      <c r="D95" s="46"/>
      <c r="F95" s="46"/>
    </row>
    <row r="96" ht="18.75" customHeight="1">
      <c r="F96" s="46"/>
    </row>
    <row r="97" ht="12.75">
      <c r="F97" s="2"/>
    </row>
    <row r="98" spans="2:6" ht="12.75">
      <c r="B98" s="4" t="s">
        <v>183</v>
      </c>
      <c r="C98" s="40" t="s">
        <v>201</v>
      </c>
      <c r="D98" s="45"/>
      <c r="F98" s="2"/>
    </row>
    <row r="99" spans="2:6" ht="12.75">
      <c r="B99" s="4"/>
      <c r="C99" s="11"/>
      <c r="F99" s="2"/>
    </row>
    <row r="100" spans="2:6" ht="12.75">
      <c r="B100" s="4" t="s">
        <v>187</v>
      </c>
      <c r="C100" s="11" t="s">
        <v>194</v>
      </c>
      <c r="F100" s="2"/>
    </row>
    <row r="101" spans="2:6" ht="12.75">
      <c r="B101" s="4"/>
      <c r="C101" s="11"/>
      <c r="F101" s="2"/>
    </row>
    <row r="102" spans="2:6" ht="12.75">
      <c r="B102" s="4"/>
      <c r="C102" s="11"/>
      <c r="F102" s="2"/>
    </row>
    <row r="103" spans="2:6" ht="12.75">
      <c r="B103" s="4"/>
      <c r="C103" s="11"/>
      <c r="F103" s="2"/>
    </row>
    <row r="104" spans="2:6" ht="12.75">
      <c r="B104" s="4"/>
      <c r="C104" s="11"/>
      <c r="F104" s="2"/>
    </row>
  </sheetData>
  <sheetProtection/>
  <mergeCells count="7">
    <mergeCell ref="A4:B4"/>
    <mergeCell ref="A7:A8"/>
    <mergeCell ref="B7:B8"/>
    <mergeCell ref="A2:F2"/>
    <mergeCell ref="C7:F7"/>
    <mergeCell ref="C9:D9"/>
    <mergeCell ref="E9:F9"/>
  </mergeCells>
  <printOptions/>
  <pageMargins left="0.4" right="0" top="0.5" bottom="0.75" header="0.3" footer="0.3"/>
  <pageSetup horizontalDpi="600" verticalDpi="600" orientation="portrait" paperSize="9" scale="83" r:id="rId1"/>
  <ignoredErrors>
    <ignoredError sqref="D91:E91 E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H43"/>
  <sheetViews>
    <sheetView zoomScalePageLayoutView="0" workbookViewId="0" topLeftCell="A1">
      <selection activeCell="D5" sqref="D5:D6"/>
    </sheetView>
  </sheetViews>
  <sheetFormatPr defaultColWidth="9.00390625" defaultRowHeight="12.75"/>
  <cols>
    <col min="1" max="1" width="8.625" style="1" customWidth="1"/>
    <col min="2" max="2" width="37.125" style="1" customWidth="1"/>
    <col min="3" max="3" width="15.125" style="2" customWidth="1"/>
    <col min="4" max="4" width="15.125" style="2" bestFit="1" customWidth="1"/>
    <col min="5" max="5" width="14.375" style="2" bestFit="1" customWidth="1"/>
    <col min="6" max="6" width="15.125" style="2" bestFit="1" customWidth="1"/>
    <col min="7" max="7" width="16.625" style="1" bestFit="1" customWidth="1"/>
    <col min="8" max="8" width="14.75390625" style="1" customWidth="1"/>
    <col min="9" max="16384" width="9.125" style="1" customWidth="1"/>
  </cols>
  <sheetData>
    <row r="3" spans="1:6" ht="12.75">
      <c r="A3" s="6" t="s">
        <v>43</v>
      </c>
      <c r="B3" s="6" t="s">
        <v>189</v>
      </c>
      <c r="C3" s="15"/>
      <c r="D3" s="15"/>
      <c r="E3" s="15"/>
      <c r="F3" s="15"/>
    </row>
    <row r="4" spans="1:6" ht="12.75">
      <c r="A4" s="6" t="s">
        <v>44</v>
      </c>
      <c r="B4" s="6" t="s">
        <v>46</v>
      </c>
      <c r="C4" s="15"/>
      <c r="D4" s="15"/>
      <c r="E4" s="15"/>
      <c r="F4" s="15"/>
    </row>
    <row r="5" spans="1:6" ht="12.75">
      <c r="A5" s="6" t="s">
        <v>45</v>
      </c>
      <c r="B5" s="6" t="s">
        <v>191</v>
      </c>
      <c r="C5" s="15"/>
      <c r="D5" s="15">
        <v>34418363.66</v>
      </c>
      <c r="E5" s="15"/>
      <c r="F5" s="15"/>
    </row>
    <row r="6" spans="1:6" ht="12.75">
      <c r="A6" s="6" t="s">
        <v>190</v>
      </c>
      <c r="B6" s="6" t="s">
        <v>47</v>
      </c>
      <c r="C6" s="15"/>
      <c r="D6" s="15">
        <v>30000000</v>
      </c>
      <c r="E6" s="15"/>
      <c r="F6" s="15"/>
    </row>
    <row r="7" spans="1:6" ht="12.75">
      <c r="A7" s="6"/>
      <c r="B7" s="6"/>
      <c r="C7" s="15"/>
      <c r="D7" s="15"/>
      <c r="E7" s="15"/>
      <c r="F7" s="15"/>
    </row>
    <row r="8" spans="1:7" ht="12.75">
      <c r="A8" s="6"/>
      <c r="B8" s="5" t="s">
        <v>48</v>
      </c>
      <c r="C8" s="18">
        <f>+Bal!C52+Bal!C53+Bal!C54+Bal!C55+Bal!C56+Bal!C57+Bal!C58+Bal!C59+Bal!C60</f>
        <v>0</v>
      </c>
      <c r="D8" s="18">
        <f>D6+Bal!D52+Bal!D53+Bal!D54+Bal!D55+Bal!D58+Bal!D59+D5</f>
        <v>189897611.37999997</v>
      </c>
      <c r="E8" s="18">
        <f>+Bal!E52+Bal!E53+Bal!E54+Bal!E55+Bal!E56+Bal!E57+Bal!E58+Bal!E59+Bal!E60</f>
        <v>0</v>
      </c>
      <c r="F8" s="18">
        <f>F6+Bal!F52+Bal!F53+Bal!F54+Bal!F55+Bal!F58+Bal!F59+F5</f>
        <v>166721136.32999998</v>
      </c>
      <c r="G8" s="9"/>
    </row>
    <row r="9" spans="1:6" ht="12.75">
      <c r="A9" s="7" t="s">
        <v>49</v>
      </c>
      <c r="B9" s="7" t="s">
        <v>50</v>
      </c>
      <c r="C9" s="15"/>
      <c r="D9" s="15"/>
      <c r="E9" s="15"/>
      <c r="F9" s="15"/>
    </row>
    <row r="10" spans="1:6" ht="12.75">
      <c r="A10" s="6" t="s">
        <v>51</v>
      </c>
      <c r="B10" s="6" t="s">
        <v>56</v>
      </c>
      <c r="C10" s="15"/>
      <c r="D10" s="15"/>
      <c r="E10" s="15"/>
      <c r="F10" s="15"/>
    </row>
    <row r="11" spans="1:6" ht="12.75">
      <c r="A11" s="6" t="s">
        <v>52</v>
      </c>
      <c r="B11" s="6" t="s">
        <v>57</v>
      </c>
      <c r="C11" s="15"/>
      <c r="D11" s="15"/>
      <c r="E11" s="15"/>
      <c r="F11" s="15"/>
    </row>
    <row r="12" spans="1:6" ht="12.75">
      <c r="A12" s="6" t="s">
        <v>53</v>
      </c>
      <c r="B12" s="6" t="s">
        <v>58</v>
      </c>
      <c r="C12" s="15"/>
      <c r="D12" s="15"/>
      <c r="E12" s="15"/>
      <c r="F12" s="15"/>
    </row>
    <row r="13" spans="1:6" ht="12.75">
      <c r="A13" s="6" t="s">
        <v>54</v>
      </c>
      <c r="B13" s="6" t="s">
        <v>59</v>
      </c>
      <c r="C13" s="15"/>
      <c r="D13" s="15">
        <v>139098975</v>
      </c>
      <c r="E13" s="15"/>
      <c r="F13" s="16">
        <v>61945767.52</v>
      </c>
    </row>
    <row r="14" spans="1:6" ht="12.75">
      <c r="A14" s="6" t="s">
        <v>55</v>
      </c>
      <c r="B14" s="6" t="s">
        <v>60</v>
      </c>
      <c r="C14" s="15"/>
      <c r="D14" s="15"/>
      <c r="E14" s="15"/>
      <c r="F14" s="15"/>
    </row>
    <row r="15" spans="1:6" ht="12.75">
      <c r="A15" s="6"/>
      <c r="B15" s="6"/>
      <c r="C15" s="15"/>
      <c r="D15" s="15"/>
      <c r="E15" s="15"/>
      <c r="F15" s="15"/>
    </row>
    <row r="16" spans="1:6" ht="12.75">
      <c r="A16" s="6"/>
      <c r="B16" s="5" t="s">
        <v>61</v>
      </c>
      <c r="C16" s="15"/>
      <c r="D16" s="15">
        <f>SUM(D9:D15)</f>
        <v>139098975</v>
      </c>
      <c r="E16" s="15"/>
      <c r="F16" s="15">
        <f>SUM(F9:F15)</f>
        <v>61945767.52</v>
      </c>
    </row>
    <row r="17" spans="1:6" ht="12.75">
      <c r="A17" s="7" t="s">
        <v>62</v>
      </c>
      <c r="B17" s="7" t="s">
        <v>63</v>
      </c>
      <c r="C17" s="18">
        <f>+C8+C16</f>
        <v>0</v>
      </c>
      <c r="D17" s="18">
        <f>+D8+D16</f>
        <v>328996586.38</v>
      </c>
      <c r="E17" s="18">
        <f>+E8+E16</f>
        <v>0</v>
      </c>
      <c r="F17" s="18">
        <f>+F8+F16</f>
        <v>228666903.85</v>
      </c>
    </row>
    <row r="18" spans="1:6" ht="12.75">
      <c r="A18" s="8">
        <v>2.3</v>
      </c>
      <c r="B18" s="7" t="s">
        <v>72</v>
      </c>
      <c r="C18" s="15"/>
      <c r="D18" s="15"/>
      <c r="E18" s="15"/>
      <c r="F18" s="15"/>
    </row>
    <row r="19" spans="1:6" ht="12.75">
      <c r="A19" s="6" t="s">
        <v>64</v>
      </c>
      <c r="B19" s="6" t="s">
        <v>73</v>
      </c>
      <c r="C19" s="15"/>
      <c r="D19" s="15"/>
      <c r="E19" s="15"/>
      <c r="F19" s="15"/>
    </row>
    <row r="20" spans="1:6" ht="12.75">
      <c r="A20" s="6" t="s">
        <v>65</v>
      </c>
      <c r="B20" s="6" t="s">
        <v>74</v>
      </c>
      <c r="C20" s="15"/>
      <c r="D20" s="17">
        <v>1100000000</v>
      </c>
      <c r="E20" s="15"/>
      <c r="F20" s="17">
        <v>1100000000</v>
      </c>
    </row>
    <row r="21" spans="1:6" ht="12.75">
      <c r="A21" s="6" t="s">
        <v>66</v>
      </c>
      <c r="B21" s="6" t="s">
        <v>75</v>
      </c>
      <c r="C21" s="15"/>
      <c r="D21" s="17" t="s">
        <v>129</v>
      </c>
      <c r="E21" s="15"/>
      <c r="F21" s="17" t="s">
        <v>129</v>
      </c>
    </row>
    <row r="22" spans="1:6" ht="12.75">
      <c r="A22" s="6" t="s">
        <v>67</v>
      </c>
      <c r="B22" s="7" t="s">
        <v>76</v>
      </c>
      <c r="C22" s="15">
        <f>SUM(C20:C21)</f>
        <v>0</v>
      </c>
      <c r="D22" s="24">
        <v>1100000000</v>
      </c>
      <c r="E22" s="15">
        <f>SUM(E20:E21)</f>
        <v>0</v>
      </c>
      <c r="F22" s="24">
        <v>1100000000</v>
      </c>
    </row>
    <row r="23" spans="1:6" ht="12.75">
      <c r="A23" s="6" t="s">
        <v>68</v>
      </c>
      <c r="B23" s="6" t="s">
        <v>77</v>
      </c>
      <c r="C23" s="15"/>
      <c r="D23" s="17">
        <v>2825304600</v>
      </c>
      <c r="E23" s="15"/>
      <c r="F23" s="17">
        <v>2825304600</v>
      </c>
    </row>
    <row r="24" spans="1:7" ht="12.75">
      <c r="A24" s="6" t="s">
        <v>69</v>
      </c>
      <c r="B24" s="6" t="s">
        <v>78</v>
      </c>
      <c r="C24" s="15"/>
      <c r="D24" s="17">
        <v>1300244025.71</v>
      </c>
      <c r="E24" s="15"/>
      <c r="F24" s="17">
        <v>1300244025.71</v>
      </c>
      <c r="G24" s="9"/>
    </row>
    <row r="25" spans="1:7" ht="12.75">
      <c r="A25" s="6" t="s">
        <v>70</v>
      </c>
      <c r="B25" s="6" t="s">
        <v>79</v>
      </c>
      <c r="C25" s="15"/>
      <c r="D25" s="15"/>
      <c r="E25" s="15"/>
      <c r="F25" s="15"/>
      <c r="G25" s="9"/>
    </row>
    <row r="26" spans="1:8" ht="12.75">
      <c r="A26" s="6" t="s">
        <v>71</v>
      </c>
      <c r="B26" s="6" t="s">
        <v>80</v>
      </c>
      <c r="C26" s="15"/>
      <c r="D26" s="16">
        <v>1251890776</v>
      </c>
      <c r="E26" s="15"/>
      <c r="F26" s="16">
        <v>557511907.72</v>
      </c>
      <c r="G26" s="9"/>
      <c r="H26" s="14"/>
    </row>
    <row r="27" spans="1:6" ht="12.75">
      <c r="A27" s="6" t="s">
        <v>81</v>
      </c>
      <c r="B27" s="6" t="s">
        <v>83</v>
      </c>
      <c r="C27" s="15"/>
      <c r="D27" s="15"/>
      <c r="E27" s="15"/>
      <c r="F27" s="15"/>
    </row>
    <row r="28" spans="1:6" ht="12.75">
      <c r="A28" s="6" t="s">
        <v>85</v>
      </c>
      <c r="B28" s="6" t="s">
        <v>86</v>
      </c>
      <c r="C28" s="15"/>
      <c r="D28" s="15"/>
      <c r="E28" s="15"/>
      <c r="F28" s="15"/>
    </row>
    <row r="29" spans="1:6" ht="12.75">
      <c r="A29" s="6" t="s">
        <v>84</v>
      </c>
      <c r="B29" s="6" t="s">
        <v>87</v>
      </c>
      <c r="C29" s="15"/>
      <c r="D29" s="15"/>
      <c r="E29" s="15"/>
      <c r="F29" s="15"/>
    </row>
    <row r="30" spans="1:6" ht="12.75">
      <c r="A30" s="6" t="s">
        <v>82</v>
      </c>
      <c r="B30" s="6" t="s">
        <v>90</v>
      </c>
      <c r="C30" s="15"/>
      <c r="D30" s="15">
        <f>SUM(C31:C32)</f>
        <v>2267680068.6099997</v>
      </c>
      <c r="E30" s="15"/>
      <c r="F30" s="15">
        <f>SUM(E31:E32)</f>
        <v>3729570533.823636</v>
      </c>
    </row>
    <row r="31" spans="1:6" ht="12.75">
      <c r="A31" s="6" t="s">
        <v>88</v>
      </c>
      <c r="B31" s="8" t="s">
        <v>91</v>
      </c>
      <c r="C31" s="15">
        <v>1430807955.2099998</v>
      </c>
      <c r="D31" s="15"/>
      <c r="E31" s="15">
        <f>+Inc!C76</f>
        <v>1461854299.0836363</v>
      </c>
      <c r="F31" s="15"/>
    </row>
    <row r="32" spans="1:7" ht="12.75">
      <c r="A32" s="6" t="s">
        <v>89</v>
      </c>
      <c r="B32" s="8" t="s">
        <v>92</v>
      </c>
      <c r="C32" s="15">
        <f>1386872113.4-550000000</f>
        <v>836872113.4000001</v>
      </c>
      <c r="D32" s="15"/>
      <c r="E32" s="15">
        <v>2267716234.74</v>
      </c>
      <c r="F32" s="15"/>
      <c r="G32" s="9"/>
    </row>
    <row r="33" spans="1:6" s="10" customFormat="1" ht="12.75">
      <c r="A33" s="7" t="s">
        <v>93</v>
      </c>
      <c r="B33" s="7" t="s">
        <v>128</v>
      </c>
      <c r="C33" s="18">
        <f>SUM(C31:C32)</f>
        <v>2267680068.6099997</v>
      </c>
      <c r="D33" s="18">
        <f>+D30+D246+D22+D24+D23+D26+D28</f>
        <v>8745119470.32</v>
      </c>
      <c r="E33" s="18">
        <f>SUM(E31:E32)</f>
        <v>3729570533.823636</v>
      </c>
      <c r="F33" s="18">
        <f>+F30+F246+F22+F24+F23+F26+F28</f>
        <v>9512631067.253635</v>
      </c>
    </row>
    <row r="34" spans="1:6" ht="12.75">
      <c r="A34" s="8">
        <v>2.4</v>
      </c>
      <c r="B34" s="6" t="s">
        <v>94</v>
      </c>
      <c r="C34" s="15"/>
      <c r="D34" s="15"/>
      <c r="E34" s="15"/>
      <c r="F34" s="15"/>
    </row>
    <row r="35" spans="1:6" ht="12.75">
      <c r="A35" s="6" t="s">
        <v>95</v>
      </c>
      <c r="B35" s="7" t="s">
        <v>96</v>
      </c>
      <c r="C35" s="18">
        <f>+C33+C17</f>
        <v>2267680068.6099997</v>
      </c>
      <c r="D35" s="18">
        <f>+D33+D17+0.15</f>
        <v>9074116056.849998</v>
      </c>
      <c r="E35" s="18">
        <f>+E33+E17</f>
        <v>3729570533.823636</v>
      </c>
      <c r="F35" s="18">
        <f>+F33+F17</f>
        <v>9741297971.103636</v>
      </c>
    </row>
    <row r="36" spans="4:6" ht="12.75">
      <c r="D36" s="2">
        <f>+D35-Bal!D47</f>
        <v>-5691383070.8608055</v>
      </c>
      <c r="F36" s="2">
        <f>+F35-Bal!F47</f>
        <v>-7479437066.972742</v>
      </c>
    </row>
    <row r="38" spans="2:3" ht="12.75">
      <c r="B38" s="4" t="s">
        <v>183</v>
      </c>
      <c r="C38" s="11" t="s">
        <v>192</v>
      </c>
    </row>
    <row r="39" spans="2:3" ht="12.75">
      <c r="B39" s="4"/>
      <c r="C39" s="11"/>
    </row>
    <row r="40" spans="2:3" ht="12.75">
      <c r="B40" s="4" t="s">
        <v>187</v>
      </c>
      <c r="C40" s="11" t="s">
        <v>194</v>
      </c>
    </row>
    <row r="42" ht="12.75">
      <c r="B42" s="1" t="s">
        <v>193</v>
      </c>
    </row>
    <row r="43" ht="12.75">
      <c r="D43" s="21"/>
    </row>
  </sheetData>
  <sheetProtection/>
  <printOptions/>
  <pageMargins left="0.458661417" right="0.34" top="0.748031496062992" bottom="0.748031496062992" header="0.31496062992126" footer="0.31496062992126"/>
  <pageSetup horizontalDpi="600" verticalDpi="600" orientation="portrait" paperSize="9" scale="90" r:id="rId1"/>
  <ignoredErrors>
    <ignoredError sqref="D33:D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E85"/>
  <sheetViews>
    <sheetView zoomScale="120" zoomScaleNormal="120" zoomScalePageLayoutView="0" workbookViewId="0" topLeftCell="A67">
      <selection activeCell="F72" sqref="F72"/>
    </sheetView>
  </sheetViews>
  <sheetFormatPr defaultColWidth="9.00390625" defaultRowHeight="12.75"/>
  <cols>
    <col min="1" max="1" width="11.00390625" style="40" customWidth="1"/>
    <col min="2" max="2" width="64.375" style="40" customWidth="1"/>
    <col min="3" max="3" width="20.00390625" style="39" customWidth="1"/>
    <col min="4" max="4" width="9.25390625" style="0" customWidth="1"/>
    <col min="5" max="5" width="8.875" style="0" customWidth="1"/>
  </cols>
  <sheetData>
    <row r="2" spans="1:3" ht="15.75" customHeight="1">
      <c r="A2" s="131" t="s">
        <v>209</v>
      </c>
      <c r="B2" s="131"/>
      <c r="C2" s="131"/>
    </row>
    <row r="3" spans="1:3" ht="10.5" customHeight="1">
      <c r="A3" s="56"/>
      <c r="B3" s="56"/>
      <c r="C3" s="56"/>
    </row>
    <row r="4" spans="1:3" ht="12.75">
      <c r="A4" s="139" t="s">
        <v>390</v>
      </c>
      <c r="B4" s="139"/>
      <c r="C4" s="139"/>
    </row>
    <row r="5" spans="1:2" ht="12.75">
      <c r="A5" s="129" t="s">
        <v>185</v>
      </c>
      <c r="B5" s="129"/>
    </row>
    <row r="6" spans="1:3" ht="12.75">
      <c r="A6" s="132"/>
      <c r="B6" s="132"/>
      <c r="C6" s="55" t="s">
        <v>158</v>
      </c>
    </row>
    <row r="7" spans="1:3" ht="12.75">
      <c r="A7" s="133" t="s">
        <v>99</v>
      </c>
      <c r="B7" s="134"/>
      <c r="C7" s="137" t="s">
        <v>202</v>
      </c>
    </row>
    <row r="8" spans="1:3" ht="12.75">
      <c r="A8" s="135"/>
      <c r="B8" s="136"/>
      <c r="C8" s="138"/>
    </row>
    <row r="9" spans="1:3" ht="14.25" customHeight="1">
      <c r="A9" s="130" t="s">
        <v>100</v>
      </c>
      <c r="B9" s="130"/>
      <c r="C9" s="28"/>
    </row>
    <row r="10" spans="1:3" ht="14.25" customHeight="1">
      <c r="A10" s="47" t="s">
        <v>241</v>
      </c>
      <c r="B10" s="27" t="s">
        <v>159</v>
      </c>
      <c r="C10" s="29">
        <f>C11+C13+C14+C12</f>
        <v>667658152.59</v>
      </c>
    </row>
    <row r="11" spans="1:3" ht="14.25" customHeight="1">
      <c r="A11" s="30" t="s">
        <v>204</v>
      </c>
      <c r="B11" s="31" t="s">
        <v>274</v>
      </c>
      <c r="C11" s="32">
        <v>175483614.43</v>
      </c>
    </row>
    <row r="12" spans="1:3" ht="14.25" customHeight="1">
      <c r="A12" s="30" t="s">
        <v>205</v>
      </c>
      <c r="B12" s="31" t="s">
        <v>101</v>
      </c>
      <c r="C12" s="32">
        <v>40000000</v>
      </c>
    </row>
    <row r="13" spans="1:3" ht="14.25" customHeight="1">
      <c r="A13" s="30" t="s">
        <v>206</v>
      </c>
      <c r="B13" s="33" t="s">
        <v>379</v>
      </c>
      <c r="C13" s="32">
        <v>105465949.79</v>
      </c>
    </row>
    <row r="14" spans="1:3" ht="14.25" customHeight="1">
      <c r="A14" s="30" t="s">
        <v>207</v>
      </c>
      <c r="B14" s="33" t="s">
        <v>268</v>
      </c>
      <c r="C14" s="32">
        <v>346708588.37</v>
      </c>
    </row>
    <row r="15" spans="1:3" ht="14.25" customHeight="1">
      <c r="A15" s="30" t="s">
        <v>270</v>
      </c>
      <c r="B15" s="33" t="s">
        <v>269</v>
      </c>
      <c r="C15" s="32"/>
    </row>
    <row r="16" spans="1:3" ht="14.25" customHeight="1">
      <c r="A16" s="47" t="s">
        <v>213</v>
      </c>
      <c r="B16" s="27" t="s">
        <v>102</v>
      </c>
      <c r="C16" s="29">
        <f>C17+C18+C19+C20</f>
        <v>68580731.3727273</v>
      </c>
    </row>
    <row r="17" spans="1:3" ht="14.25" customHeight="1">
      <c r="A17" s="31" t="s">
        <v>103</v>
      </c>
      <c r="B17" s="31" t="s">
        <v>263</v>
      </c>
      <c r="C17" s="32"/>
    </row>
    <row r="18" spans="1:5" ht="14.25" customHeight="1">
      <c r="A18" s="31" t="s">
        <v>104</v>
      </c>
      <c r="B18" s="31" t="s">
        <v>105</v>
      </c>
      <c r="C18" s="32">
        <v>577075.5</v>
      </c>
      <c r="E18" s="49"/>
    </row>
    <row r="19" spans="1:3" ht="14.25" customHeight="1">
      <c r="A19" s="48" t="s">
        <v>240</v>
      </c>
      <c r="B19" s="31" t="s">
        <v>5</v>
      </c>
      <c r="C19" s="32">
        <v>0</v>
      </c>
    </row>
    <row r="20" spans="1:3" ht="14.25" customHeight="1">
      <c r="A20" s="48" t="s">
        <v>255</v>
      </c>
      <c r="B20" s="31" t="s">
        <v>197</v>
      </c>
      <c r="C20" s="32">
        <v>68003655.8727273</v>
      </c>
    </row>
    <row r="21" spans="1:3" ht="14.25" customHeight="1">
      <c r="A21" s="130" t="s">
        <v>106</v>
      </c>
      <c r="B21" s="130"/>
      <c r="C21" s="29">
        <f>C10+C16</f>
        <v>736238883.9627273</v>
      </c>
    </row>
    <row r="22" spans="1:3" ht="14.25" customHeight="1">
      <c r="A22" s="27">
        <v>1.2</v>
      </c>
      <c r="B22" s="27" t="s">
        <v>107</v>
      </c>
      <c r="C22" s="32"/>
    </row>
    <row r="23" spans="1:3" ht="14.25" customHeight="1">
      <c r="A23" s="34" t="s">
        <v>9</v>
      </c>
      <c r="B23" s="34" t="s">
        <v>160</v>
      </c>
      <c r="C23" s="29">
        <f>C21-C22</f>
        <v>736238883.9627273</v>
      </c>
    </row>
    <row r="24" spans="1:3" ht="14.25" customHeight="1">
      <c r="A24" s="26" t="s">
        <v>97</v>
      </c>
      <c r="B24" s="26" t="s">
        <v>161</v>
      </c>
      <c r="C24" s="32"/>
    </row>
    <row r="25" spans="1:3" ht="14.25" customHeight="1">
      <c r="A25" s="58" t="s">
        <v>218</v>
      </c>
      <c r="B25" s="31" t="s">
        <v>162</v>
      </c>
      <c r="C25" s="32">
        <v>268395692.91</v>
      </c>
    </row>
    <row r="26" spans="1:3" ht="14.25" customHeight="1">
      <c r="A26" s="58" t="s">
        <v>219</v>
      </c>
      <c r="B26" s="31" t="s">
        <v>163</v>
      </c>
      <c r="C26" s="32">
        <v>29805741.060000002</v>
      </c>
    </row>
    <row r="27" spans="1:3" ht="14.25" customHeight="1">
      <c r="A27" s="58" t="s">
        <v>220</v>
      </c>
      <c r="B27" s="31" t="s">
        <v>164</v>
      </c>
      <c r="C27" s="32">
        <v>10570900</v>
      </c>
    </row>
    <row r="28" spans="1:3" ht="14.25" customHeight="1">
      <c r="A28" s="58" t="s">
        <v>221</v>
      </c>
      <c r="B28" s="33" t="s">
        <v>108</v>
      </c>
      <c r="C28" s="32">
        <v>22138614.815454543</v>
      </c>
    </row>
    <row r="29" spans="1:3" ht="14.25" customHeight="1">
      <c r="A29" s="58" t="s">
        <v>222</v>
      </c>
      <c r="B29" s="31" t="s">
        <v>165</v>
      </c>
      <c r="C29" s="32">
        <v>3725046</v>
      </c>
    </row>
    <row r="30" spans="1:3" ht="14.25" customHeight="1">
      <c r="A30" s="58" t="s">
        <v>223</v>
      </c>
      <c r="B30" s="31" t="s">
        <v>1</v>
      </c>
      <c r="C30" s="32">
        <v>4380514.41</v>
      </c>
    </row>
    <row r="31" spans="1:3" ht="14.25" customHeight="1">
      <c r="A31" s="58" t="s">
        <v>224</v>
      </c>
      <c r="B31" s="31" t="s">
        <v>2</v>
      </c>
      <c r="C31" s="32">
        <v>0</v>
      </c>
    </row>
    <row r="32" spans="1:3" ht="14.25" customHeight="1">
      <c r="A32" s="58" t="s">
        <v>225</v>
      </c>
      <c r="B32" s="31" t="s">
        <v>256</v>
      </c>
      <c r="C32" s="32">
        <v>0</v>
      </c>
    </row>
    <row r="33" spans="1:3" ht="14.25" customHeight="1">
      <c r="A33" s="58" t="s">
        <v>226</v>
      </c>
      <c r="B33" s="31" t="s">
        <v>259</v>
      </c>
      <c r="C33" s="32">
        <v>19378324</v>
      </c>
    </row>
    <row r="34" spans="1:3" ht="14.25" customHeight="1">
      <c r="A34" s="58" t="s">
        <v>227</v>
      </c>
      <c r="B34" s="31" t="s">
        <v>109</v>
      </c>
      <c r="C34" s="32">
        <v>79202512.93</v>
      </c>
    </row>
    <row r="35" spans="1:3" ht="14.25" customHeight="1">
      <c r="A35" s="58" t="s">
        <v>228</v>
      </c>
      <c r="B35" s="31" t="s">
        <v>166</v>
      </c>
      <c r="C35" s="32">
        <v>11946894.14</v>
      </c>
    </row>
    <row r="36" spans="1:3" ht="14.25" customHeight="1">
      <c r="A36" s="58" t="s">
        <v>229</v>
      </c>
      <c r="B36" s="31" t="s">
        <v>167</v>
      </c>
      <c r="C36" s="32">
        <v>13590210.273636363</v>
      </c>
    </row>
    <row r="37" spans="1:3" ht="14.25" customHeight="1">
      <c r="A37" s="58" t="s">
        <v>230</v>
      </c>
      <c r="B37" s="31" t="s">
        <v>168</v>
      </c>
      <c r="C37" s="32">
        <v>12375400</v>
      </c>
    </row>
    <row r="38" spans="1:3" ht="14.25" customHeight="1">
      <c r="A38" s="58" t="s">
        <v>231</v>
      </c>
      <c r="B38" s="31" t="s">
        <v>169</v>
      </c>
      <c r="C38" s="32">
        <v>0</v>
      </c>
    </row>
    <row r="39" spans="1:3" ht="14.25" customHeight="1">
      <c r="A39" s="58" t="s">
        <v>232</v>
      </c>
      <c r="B39" s="31" t="s">
        <v>110</v>
      </c>
      <c r="C39" s="32">
        <v>9720000</v>
      </c>
    </row>
    <row r="40" spans="1:3" ht="14.25" customHeight="1">
      <c r="A40" s="58" t="s">
        <v>233</v>
      </c>
      <c r="B40" s="31" t="s">
        <v>111</v>
      </c>
      <c r="C40" s="32">
        <v>64129243.28</v>
      </c>
    </row>
    <row r="41" spans="1:3" ht="14.25" customHeight="1">
      <c r="A41" s="58" t="s">
        <v>234</v>
      </c>
      <c r="B41" s="31" t="s">
        <v>131</v>
      </c>
      <c r="C41" s="32">
        <v>9975540</v>
      </c>
    </row>
    <row r="42" spans="1:3" ht="14.25" customHeight="1">
      <c r="A42" s="58" t="s">
        <v>235</v>
      </c>
      <c r="B42" s="31" t="s">
        <v>260</v>
      </c>
      <c r="C42" s="32">
        <v>0</v>
      </c>
    </row>
    <row r="43" spans="1:3" ht="14.25" customHeight="1">
      <c r="A43" s="58" t="s">
        <v>236</v>
      </c>
      <c r="B43" s="31" t="s">
        <v>261</v>
      </c>
      <c r="C43" s="32">
        <v>9593000</v>
      </c>
    </row>
    <row r="44" spans="1:3" ht="14.25" customHeight="1">
      <c r="A44" s="58" t="s">
        <v>237</v>
      </c>
      <c r="B44" s="61" t="s">
        <v>265</v>
      </c>
      <c r="C44" s="32">
        <v>2707790</v>
      </c>
    </row>
    <row r="45" spans="1:3" ht="14.25" customHeight="1">
      <c r="A45" s="58" t="s">
        <v>238</v>
      </c>
      <c r="B45" s="31" t="s">
        <v>380</v>
      </c>
      <c r="C45" s="32">
        <v>29190280</v>
      </c>
    </row>
    <row r="46" spans="1:5" ht="14.25" customHeight="1">
      <c r="A46" s="58" t="s">
        <v>239</v>
      </c>
      <c r="B46" s="31" t="s">
        <v>112</v>
      </c>
      <c r="C46" s="32">
        <v>7119230</v>
      </c>
      <c r="E46" s="49"/>
    </row>
    <row r="47" spans="1:5" ht="14.25" customHeight="1">
      <c r="A47" s="58" t="s">
        <v>257</v>
      </c>
      <c r="B47" s="31" t="s">
        <v>372</v>
      </c>
      <c r="C47" s="32">
        <v>0</v>
      </c>
      <c r="E47" s="49"/>
    </row>
    <row r="48" spans="1:3" ht="14.25" customHeight="1">
      <c r="A48" s="58" t="s">
        <v>258</v>
      </c>
      <c r="B48" s="31" t="s">
        <v>113</v>
      </c>
      <c r="C48" s="32">
        <v>1800000</v>
      </c>
    </row>
    <row r="49" spans="1:5" ht="14.25" customHeight="1">
      <c r="A49" s="58" t="s">
        <v>262</v>
      </c>
      <c r="B49" s="31" t="s">
        <v>114</v>
      </c>
      <c r="C49" s="32">
        <v>855000</v>
      </c>
      <c r="E49" s="49"/>
    </row>
    <row r="50" spans="1:3" ht="14.25" customHeight="1">
      <c r="A50" s="58" t="s">
        <v>264</v>
      </c>
      <c r="B50" s="31" t="s">
        <v>115</v>
      </c>
      <c r="C50" s="32">
        <v>200000</v>
      </c>
    </row>
    <row r="51" spans="1:3" ht="14.25" customHeight="1">
      <c r="A51" s="58" t="s">
        <v>371</v>
      </c>
      <c r="B51" s="27" t="s">
        <v>116</v>
      </c>
      <c r="C51" s="32">
        <v>0</v>
      </c>
    </row>
    <row r="52" spans="1:3" ht="14.25" customHeight="1">
      <c r="A52" s="31" t="s">
        <v>382</v>
      </c>
      <c r="B52" s="31" t="s">
        <v>120</v>
      </c>
      <c r="C52" s="32">
        <v>4323916.7</v>
      </c>
    </row>
    <row r="53" spans="1:3" ht="14.25" customHeight="1">
      <c r="A53" s="31" t="s">
        <v>381</v>
      </c>
      <c r="B53" s="31" t="s">
        <v>121</v>
      </c>
      <c r="C53" s="32">
        <v>53881999.83</v>
      </c>
    </row>
    <row r="54" spans="1:3" ht="14.25" customHeight="1">
      <c r="A54" s="31" t="s">
        <v>383</v>
      </c>
      <c r="B54" s="31" t="s">
        <v>122</v>
      </c>
      <c r="C54" s="32">
        <v>27466764.84</v>
      </c>
    </row>
    <row r="55" spans="1:3" ht="14.25" customHeight="1">
      <c r="A55" s="31" t="s">
        <v>384</v>
      </c>
      <c r="B55" s="31" t="s">
        <v>188</v>
      </c>
      <c r="C55" s="32">
        <v>2173481.04</v>
      </c>
    </row>
    <row r="56" spans="1:3" ht="14.25" customHeight="1">
      <c r="A56" s="30" t="s">
        <v>385</v>
      </c>
      <c r="B56" s="27" t="s">
        <v>117</v>
      </c>
      <c r="C56" s="29">
        <f>SUM(C25:C55)</f>
        <v>698646096.229091</v>
      </c>
    </row>
    <row r="57" spans="1:3" ht="14.25" customHeight="1">
      <c r="A57" s="27">
        <v>1.5</v>
      </c>
      <c r="B57" s="27" t="s">
        <v>118</v>
      </c>
      <c r="C57" s="29">
        <f>C23-C56</f>
        <v>37592787.73363626</v>
      </c>
    </row>
    <row r="58" spans="1:3" ht="14.25" customHeight="1">
      <c r="A58" s="35">
        <v>2</v>
      </c>
      <c r="B58" s="35" t="s">
        <v>170</v>
      </c>
      <c r="C58" s="32"/>
    </row>
    <row r="59" spans="1:3" ht="14.25" customHeight="1">
      <c r="A59" s="36">
        <v>2.1</v>
      </c>
      <c r="B59" s="36" t="s">
        <v>123</v>
      </c>
      <c r="C59" s="32"/>
    </row>
    <row r="60" spans="1:3" ht="14.25" customHeight="1">
      <c r="A60" s="36">
        <v>2.2</v>
      </c>
      <c r="B60" s="36" t="s">
        <v>124</v>
      </c>
      <c r="C60" s="32">
        <v>83520.55</v>
      </c>
    </row>
    <row r="61" spans="1:3" ht="14.25" customHeight="1">
      <c r="A61" s="36">
        <v>2.3</v>
      </c>
      <c r="B61" s="37" t="s">
        <v>386</v>
      </c>
      <c r="C61" s="32">
        <v>11311723.64</v>
      </c>
    </row>
    <row r="62" spans="1:3" ht="14.25" customHeight="1">
      <c r="A62" s="36">
        <v>2.4</v>
      </c>
      <c r="B62" s="36" t="s">
        <v>119</v>
      </c>
      <c r="C62" s="32">
        <v>0</v>
      </c>
    </row>
    <row r="63" spans="1:3" ht="14.25" customHeight="1">
      <c r="A63" s="36">
        <v>2.5</v>
      </c>
      <c r="B63" s="36" t="s">
        <v>171</v>
      </c>
      <c r="C63" s="32">
        <v>0</v>
      </c>
    </row>
    <row r="64" spans="1:3" ht="14.25" customHeight="1">
      <c r="A64" s="36">
        <v>2.6</v>
      </c>
      <c r="B64" s="36" t="s">
        <v>172</v>
      </c>
      <c r="C64" s="32">
        <v>-10498178.03</v>
      </c>
    </row>
    <row r="65" spans="1:3" ht="14.25" customHeight="1">
      <c r="A65" s="36">
        <v>2.7</v>
      </c>
      <c r="B65" s="31" t="s">
        <v>394</v>
      </c>
      <c r="C65" s="32">
        <v>1290701979.37</v>
      </c>
    </row>
    <row r="66" spans="1:3" ht="14.25" customHeight="1">
      <c r="A66" s="36">
        <v>2.8</v>
      </c>
      <c r="B66" s="36" t="s">
        <v>173</v>
      </c>
      <c r="C66" s="32">
        <v>0</v>
      </c>
    </row>
    <row r="67" spans="1:3" ht="14.25" customHeight="1">
      <c r="A67" s="36">
        <v>2.9</v>
      </c>
      <c r="B67" s="36" t="s">
        <v>174</v>
      </c>
      <c r="C67" s="32">
        <v>31849901.57</v>
      </c>
    </row>
    <row r="68" spans="1:3" ht="14.25" customHeight="1">
      <c r="A68" s="120" t="s">
        <v>387</v>
      </c>
      <c r="B68" s="36" t="s">
        <v>3</v>
      </c>
      <c r="C68" s="32">
        <v>116104824</v>
      </c>
    </row>
    <row r="69" spans="1:3" ht="14.25" customHeight="1">
      <c r="A69" s="35">
        <v>2.2</v>
      </c>
      <c r="B69" s="35" t="s">
        <v>175</v>
      </c>
      <c r="C69" s="29">
        <f>SUM(C59:C68)</f>
        <v>1439553771.1</v>
      </c>
    </row>
    <row r="70" spans="1:3" ht="14.25" customHeight="1">
      <c r="A70" s="38">
        <v>3</v>
      </c>
      <c r="B70" s="38" t="s">
        <v>176</v>
      </c>
      <c r="C70" s="29">
        <f>+C57+C69</f>
        <v>1477146558.8336363</v>
      </c>
    </row>
    <row r="71" spans="1:3" ht="14.25" customHeight="1">
      <c r="A71" s="36" t="s">
        <v>6</v>
      </c>
      <c r="B71" s="36" t="s">
        <v>177</v>
      </c>
      <c r="C71" s="52">
        <v>15292259.75</v>
      </c>
    </row>
    <row r="72" spans="1:3" ht="14.25" customHeight="1">
      <c r="A72" s="38">
        <v>4</v>
      </c>
      <c r="B72" s="38" t="s">
        <v>178</v>
      </c>
      <c r="C72" s="29">
        <f>C70-C71</f>
        <v>1461854299.0836363</v>
      </c>
    </row>
    <row r="73" spans="1:3" ht="14.25" customHeight="1">
      <c r="A73" s="37">
        <v>4.1</v>
      </c>
      <c r="B73" s="36" t="s">
        <v>179</v>
      </c>
      <c r="C73" s="29"/>
    </row>
    <row r="74" spans="1:3" ht="14.25" customHeight="1">
      <c r="A74" s="38">
        <v>5</v>
      </c>
      <c r="B74" s="38" t="s">
        <v>180</v>
      </c>
      <c r="C74" s="29">
        <f>C72</f>
        <v>1461854299.0836363</v>
      </c>
    </row>
    <row r="75" spans="1:3" ht="14.25" customHeight="1">
      <c r="A75" s="36" t="s">
        <v>7</v>
      </c>
      <c r="B75" s="51" t="s">
        <v>199</v>
      </c>
      <c r="C75" s="29"/>
    </row>
    <row r="76" spans="1:3" ht="14.25" customHeight="1">
      <c r="A76" s="38">
        <v>6</v>
      </c>
      <c r="B76" s="38" t="s">
        <v>181</v>
      </c>
      <c r="C76" s="29">
        <f>C74</f>
        <v>1461854299.0836363</v>
      </c>
    </row>
    <row r="77" spans="1:3" ht="14.25" customHeight="1">
      <c r="A77" s="36" t="s">
        <v>98</v>
      </c>
      <c r="B77" s="36" t="s">
        <v>182</v>
      </c>
      <c r="C77" s="32"/>
    </row>
    <row r="78" spans="1:5" ht="14.25" customHeight="1">
      <c r="A78" s="36"/>
      <c r="B78" s="36"/>
      <c r="C78" s="32"/>
      <c r="E78" s="49"/>
    </row>
    <row r="79" spans="1:3" ht="12.75">
      <c r="A79" s="39"/>
      <c r="B79" s="39"/>
      <c r="C79" s="25"/>
    </row>
    <row r="80" spans="1:3" ht="15" customHeight="1">
      <c r="A80" s="39"/>
      <c r="B80" s="39"/>
      <c r="C80" s="25"/>
    </row>
    <row r="81" spans="1:3" ht="15" customHeight="1">
      <c r="A81" s="39"/>
      <c r="B81" s="39"/>
      <c r="C81" s="25"/>
    </row>
    <row r="82" spans="1:3" ht="15" customHeight="1">
      <c r="A82" s="39"/>
      <c r="B82" s="39"/>
      <c r="C82" s="25"/>
    </row>
    <row r="83" spans="2:3" ht="12.75">
      <c r="B83" s="40" t="s">
        <v>200</v>
      </c>
      <c r="C83" s="40"/>
    </row>
    <row r="84" ht="12.75">
      <c r="C84" s="40"/>
    </row>
    <row r="85" spans="2:3" ht="12.75">
      <c r="B85" s="40" t="s">
        <v>203</v>
      </c>
      <c r="C85" s="40"/>
    </row>
  </sheetData>
  <sheetProtection/>
  <mergeCells count="8">
    <mergeCell ref="A5:B5"/>
    <mergeCell ref="A9:B9"/>
    <mergeCell ref="A21:B21"/>
    <mergeCell ref="A2:C2"/>
    <mergeCell ref="A6:B6"/>
    <mergeCell ref="A7:B8"/>
    <mergeCell ref="C7:C8"/>
    <mergeCell ref="A4:C4"/>
  </mergeCells>
  <printOptions/>
  <pageMargins left="0.75" right="0.2" top="0.5" bottom="0.5" header="0.3" footer="0.3"/>
  <pageSetup horizontalDpi="600" verticalDpi="600" orientation="portrait" paperSize="9" scale="97" r:id="rId1"/>
  <ignoredErrors>
    <ignoredError sqref="A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H38"/>
  <sheetViews>
    <sheetView zoomScale="120" zoomScaleNormal="120" zoomScalePageLayoutView="0" workbookViewId="0" topLeftCell="A1">
      <selection activeCell="G37" sqref="G37"/>
    </sheetView>
  </sheetViews>
  <sheetFormatPr defaultColWidth="9.00390625" defaultRowHeight="12.75"/>
  <cols>
    <col min="1" max="1" width="5.00390625" style="67" customWidth="1"/>
    <col min="2" max="2" width="42.25390625" style="67" customWidth="1"/>
    <col min="3" max="6" width="16.125" style="67" customWidth="1"/>
    <col min="7" max="7" width="17.00390625" style="67" customWidth="1"/>
    <col min="8" max="8" width="9.00390625" style="67" customWidth="1"/>
    <col min="9" max="16384" width="9.125" style="67" customWidth="1"/>
  </cols>
  <sheetData>
    <row r="2" spans="1:7" ht="12.75">
      <c r="A2" s="140" t="s">
        <v>275</v>
      </c>
      <c r="B2" s="140"/>
      <c r="C2" s="140"/>
      <c r="D2" s="140"/>
      <c r="E2" s="140"/>
      <c r="F2" s="140"/>
      <c r="G2" s="140"/>
    </row>
    <row r="3" spans="1:7" ht="15">
      <c r="A3" s="70"/>
      <c r="B3" s="141" t="str">
        <f>+'[1]Bal'!A4</f>
        <v>"БиДиСЕК ҮЦК"ХК</v>
      </c>
      <c r="C3" s="141"/>
      <c r="D3" s="70"/>
      <c r="E3" s="70"/>
      <c r="F3" s="70"/>
      <c r="G3" s="71" t="s">
        <v>392</v>
      </c>
    </row>
    <row r="4" spans="1:7" ht="15">
      <c r="A4" s="70"/>
      <c r="B4" s="142" t="s">
        <v>185</v>
      </c>
      <c r="C4" s="142"/>
      <c r="D4" s="70"/>
      <c r="E4" s="70"/>
      <c r="F4" s="70"/>
      <c r="G4" s="70"/>
    </row>
    <row r="5" spans="1:7" ht="12.75" customHeight="1">
      <c r="A5" s="70"/>
      <c r="B5" s="70"/>
      <c r="C5" s="70"/>
      <c r="D5" s="70"/>
      <c r="E5" s="70"/>
      <c r="F5" s="70"/>
      <c r="G5" s="72" t="s">
        <v>158</v>
      </c>
    </row>
    <row r="6" spans="1:7" ht="27" customHeight="1">
      <c r="A6" s="73" t="s">
        <v>276</v>
      </c>
      <c r="B6" s="74" t="s">
        <v>277</v>
      </c>
      <c r="C6" s="75" t="s">
        <v>278</v>
      </c>
      <c r="D6" s="76" t="s">
        <v>77</v>
      </c>
      <c r="E6" s="76" t="s">
        <v>78</v>
      </c>
      <c r="F6" s="75" t="s">
        <v>279</v>
      </c>
      <c r="G6" s="75" t="s">
        <v>280</v>
      </c>
    </row>
    <row r="7" spans="1:8" ht="12.75">
      <c r="A7" s="77">
        <v>1</v>
      </c>
      <c r="B7" s="78" t="s">
        <v>389</v>
      </c>
      <c r="C7" s="79">
        <v>1347753600</v>
      </c>
      <c r="D7" s="79">
        <v>7473668881</v>
      </c>
      <c r="E7" s="79">
        <v>3824524383.100001</v>
      </c>
      <c r="F7" s="79">
        <v>2145406473.527483</v>
      </c>
      <c r="G7" s="79">
        <f>SUM(C7:F7)</f>
        <v>14791353337.627483</v>
      </c>
      <c r="H7" s="80"/>
    </row>
    <row r="8" spans="1:7" ht="12.75">
      <c r="A8" s="81">
        <v>2</v>
      </c>
      <c r="B8" s="82" t="s">
        <v>281</v>
      </c>
      <c r="C8" s="83"/>
      <c r="D8" s="83"/>
      <c r="E8" s="83"/>
      <c r="F8" s="83"/>
      <c r="G8" s="83"/>
    </row>
    <row r="9" spans="1:7" ht="12.75">
      <c r="A9" s="81">
        <v>3</v>
      </c>
      <c r="B9" s="82" t="s">
        <v>282</v>
      </c>
      <c r="C9" s="83"/>
      <c r="D9" s="83"/>
      <c r="E9" s="83"/>
      <c r="F9" s="83"/>
      <c r="G9" s="83">
        <f>+F9</f>
        <v>0</v>
      </c>
    </row>
    <row r="10" spans="1:7" ht="12.75">
      <c r="A10" s="77">
        <v>4</v>
      </c>
      <c r="B10" s="78" t="s">
        <v>283</v>
      </c>
      <c r="C10" s="84">
        <f>+C7+C9</f>
        <v>1347753600</v>
      </c>
      <c r="D10" s="84">
        <f>+D7+D9</f>
        <v>7473668881</v>
      </c>
      <c r="E10" s="84">
        <f>+E7+E9</f>
        <v>3824524383.100001</v>
      </c>
      <c r="F10" s="84">
        <f>+F7+F9</f>
        <v>2145406473.527483</v>
      </c>
      <c r="G10" s="84">
        <f>SUM(C10:F10)</f>
        <v>14791353337.627483</v>
      </c>
    </row>
    <row r="11" spans="1:7" ht="12.75">
      <c r="A11" s="81">
        <v>5</v>
      </c>
      <c r="B11" s="82" t="s">
        <v>282</v>
      </c>
      <c r="C11" s="79"/>
      <c r="D11" s="79"/>
      <c r="E11" s="79"/>
      <c r="F11" s="79"/>
      <c r="G11" s="79">
        <f>SUM(C11:F11)</f>
        <v>0</v>
      </c>
    </row>
    <row r="12" spans="1:7" ht="12.75">
      <c r="A12" s="81">
        <v>6</v>
      </c>
      <c r="B12" s="85" t="s">
        <v>284</v>
      </c>
      <c r="C12" s="83"/>
      <c r="D12" s="83"/>
      <c r="E12" s="83"/>
      <c r="F12" s="83"/>
      <c r="G12" s="79">
        <f aca="true" t="shared" si="0" ref="G12:G30">SUM(C12:F12)</f>
        <v>0</v>
      </c>
    </row>
    <row r="13" spans="1:7" ht="12.75">
      <c r="A13" s="81">
        <v>7</v>
      </c>
      <c r="B13" s="85" t="s">
        <v>285</v>
      </c>
      <c r="C13" s="83"/>
      <c r="D13" s="83"/>
      <c r="E13" s="83"/>
      <c r="F13" s="83"/>
      <c r="G13" s="79">
        <f t="shared" si="0"/>
        <v>0</v>
      </c>
    </row>
    <row r="14" spans="1:7" ht="12.75">
      <c r="A14" s="81">
        <v>8</v>
      </c>
      <c r="B14" s="82" t="s">
        <v>286</v>
      </c>
      <c r="C14" s="83"/>
      <c r="D14" s="83"/>
      <c r="E14" s="83"/>
      <c r="F14" s="83"/>
      <c r="G14" s="79">
        <f t="shared" si="0"/>
        <v>0</v>
      </c>
    </row>
    <row r="15" spans="1:7" ht="12.75">
      <c r="A15" s="81">
        <v>9</v>
      </c>
      <c r="B15" s="82" t="s">
        <v>287</v>
      </c>
      <c r="C15" s="83"/>
      <c r="D15" s="83"/>
      <c r="E15" s="83"/>
      <c r="F15" s="83"/>
      <c r="G15" s="79">
        <f t="shared" si="0"/>
        <v>0</v>
      </c>
    </row>
    <row r="16" spans="1:7" ht="12.75">
      <c r="A16" s="81">
        <v>10</v>
      </c>
      <c r="B16" s="82" t="s">
        <v>288</v>
      </c>
      <c r="C16" s="83"/>
      <c r="D16" s="83"/>
      <c r="E16" s="83"/>
      <c r="F16" s="83">
        <v>-710514285.3881993</v>
      </c>
      <c r="G16" s="79">
        <f t="shared" si="0"/>
        <v>-710514285.3881993</v>
      </c>
    </row>
    <row r="17" spans="1:7" ht="12.75">
      <c r="A17" s="81">
        <v>11</v>
      </c>
      <c r="B17" s="82" t="s">
        <v>289</v>
      </c>
      <c r="C17" s="83"/>
      <c r="D17" s="83"/>
      <c r="E17" s="83"/>
      <c r="F17" s="83"/>
      <c r="G17" s="79">
        <f t="shared" si="0"/>
        <v>0</v>
      </c>
    </row>
    <row r="18" spans="1:7" ht="12.75">
      <c r="A18" s="81">
        <v>12</v>
      </c>
      <c r="B18" s="82" t="s">
        <v>290</v>
      </c>
      <c r="C18" s="79">
        <v>21734700</v>
      </c>
      <c r="D18" s="79">
        <v>483640410</v>
      </c>
      <c r="E18" s="83"/>
      <c r="F18" s="83"/>
      <c r="G18" s="79">
        <f t="shared" si="0"/>
        <v>505375110</v>
      </c>
    </row>
    <row r="19" spans="1:7" ht="12.75">
      <c r="A19" s="77">
        <v>13</v>
      </c>
      <c r="B19" s="78" t="s">
        <v>373</v>
      </c>
      <c r="C19" s="79">
        <f>SUM(C10:C18)</f>
        <v>1369488300</v>
      </c>
      <c r="D19" s="79">
        <f>SUM(D10:D18)</f>
        <v>7957309291</v>
      </c>
      <c r="E19" s="79">
        <f>SUM(E10:E18)</f>
        <v>3824524383.100001</v>
      </c>
      <c r="F19" s="79">
        <f>SUM(F10:F18)</f>
        <v>1434892188.1392837</v>
      </c>
      <c r="G19" s="79">
        <f>SUM(C19:F19)</f>
        <v>14586214162.239285</v>
      </c>
    </row>
    <row r="20" spans="1:7" ht="12.75">
      <c r="A20" s="81">
        <v>14</v>
      </c>
      <c r="B20" s="82" t="s">
        <v>282</v>
      </c>
      <c r="C20" s="83"/>
      <c r="D20" s="83"/>
      <c r="E20" s="83"/>
      <c r="F20" s="83"/>
      <c r="G20" s="79">
        <f t="shared" si="0"/>
        <v>0</v>
      </c>
    </row>
    <row r="21" spans="1:7" ht="12.75">
      <c r="A21" s="81">
        <v>15</v>
      </c>
      <c r="B21" s="82" t="s">
        <v>281</v>
      </c>
      <c r="C21" s="83"/>
      <c r="D21" s="83"/>
      <c r="E21" s="83"/>
      <c r="F21" s="83"/>
      <c r="G21" s="79">
        <f t="shared" si="0"/>
        <v>0</v>
      </c>
    </row>
    <row r="22" spans="1:7" ht="12.75">
      <c r="A22" s="77">
        <v>16</v>
      </c>
      <c r="B22" s="78" t="s">
        <v>283</v>
      </c>
      <c r="C22" s="84">
        <f>SUM(C19:C20)</f>
        <v>1369488300</v>
      </c>
      <c r="D22" s="84">
        <f>SUM(D19:D20)</f>
        <v>7957309291</v>
      </c>
      <c r="E22" s="84">
        <f>SUM(E19:E20)</f>
        <v>3824524383.100001</v>
      </c>
      <c r="F22" s="84">
        <f>SUM(F19:F21)</f>
        <v>1434892188.1392837</v>
      </c>
      <c r="G22" s="84">
        <f>SUM(C22:F22)-0.01</f>
        <v>14586214162.229284</v>
      </c>
    </row>
    <row r="23" spans="1:7" ht="12.75">
      <c r="A23" s="81">
        <v>17</v>
      </c>
      <c r="B23" s="82" t="s">
        <v>281</v>
      </c>
      <c r="C23" s="79"/>
      <c r="D23" s="79"/>
      <c r="E23" s="79"/>
      <c r="F23" s="83"/>
      <c r="G23" s="79">
        <f>SUM(C23:F23)</f>
        <v>0</v>
      </c>
    </row>
    <row r="24" spans="1:7" ht="12.75">
      <c r="A24" s="81">
        <v>18</v>
      </c>
      <c r="B24" s="85" t="s">
        <v>284</v>
      </c>
      <c r="C24" s="83"/>
      <c r="D24" s="83"/>
      <c r="E24" s="83"/>
      <c r="F24" s="83"/>
      <c r="G24" s="79">
        <f t="shared" si="0"/>
        <v>0</v>
      </c>
    </row>
    <row r="25" spans="1:7" ht="12.75">
      <c r="A25" s="81">
        <v>19</v>
      </c>
      <c r="B25" s="86" t="s">
        <v>285</v>
      </c>
      <c r="C25" s="83"/>
      <c r="D25" s="83"/>
      <c r="E25" s="83"/>
      <c r="G25" s="79">
        <f t="shared" si="0"/>
        <v>0</v>
      </c>
    </row>
    <row r="26" spans="1:7" ht="12.75">
      <c r="A26" s="81">
        <v>20</v>
      </c>
      <c r="B26" s="82" t="s">
        <v>286</v>
      </c>
      <c r="C26" s="83"/>
      <c r="D26" s="83"/>
      <c r="E26" s="83"/>
      <c r="F26" s="83"/>
      <c r="G26" s="79">
        <f t="shared" si="0"/>
        <v>0</v>
      </c>
    </row>
    <row r="27" spans="1:7" ht="12.75">
      <c r="A27" s="81">
        <v>21</v>
      </c>
      <c r="B27" s="82" t="s">
        <v>287</v>
      </c>
      <c r="C27" s="83"/>
      <c r="D27" s="83"/>
      <c r="E27" s="83"/>
      <c r="F27" s="83"/>
      <c r="G27" s="79">
        <f t="shared" si="0"/>
        <v>0</v>
      </c>
    </row>
    <row r="28" spans="1:7" ht="12.75">
      <c r="A28" s="81">
        <v>22</v>
      </c>
      <c r="B28" s="82" t="s">
        <v>288</v>
      </c>
      <c r="C28" s="83"/>
      <c r="D28" s="83"/>
      <c r="E28" s="83"/>
      <c r="F28" s="87">
        <f>+Inc!C76</f>
        <v>1461854299.0836363</v>
      </c>
      <c r="G28" s="79">
        <f t="shared" si="0"/>
        <v>1461854299.0836363</v>
      </c>
    </row>
    <row r="29" spans="1:7" ht="12.75">
      <c r="A29" s="81">
        <v>23</v>
      </c>
      <c r="B29" s="82" t="s">
        <v>289</v>
      </c>
      <c r="C29" s="83"/>
      <c r="D29" s="83"/>
      <c r="E29" s="83"/>
      <c r="F29" s="83"/>
      <c r="G29" s="79">
        <f t="shared" si="0"/>
        <v>0</v>
      </c>
    </row>
    <row r="30" spans="1:7" ht="12.75">
      <c r="A30" s="81">
        <v>24</v>
      </c>
      <c r="B30" s="82" t="s">
        <v>290</v>
      </c>
      <c r="C30" s="83"/>
      <c r="D30" s="83"/>
      <c r="E30" s="83"/>
      <c r="F30" s="83"/>
      <c r="G30" s="79">
        <f t="shared" si="0"/>
        <v>0</v>
      </c>
    </row>
    <row r="31" spans="1:7" ht="12.75">
      <c r="A31" s="77">
        <v>25</v>
      </c>
      <c r="B31" s="78" t="s">
        <v>391</v>
      </c>
      <c r="C31" s="88">
        <f>SUM(C22:C30)</f>
        <v>1369488300</v>
      </c>
      <c r="D31" s="88">
        <f>SUM(D22:D30)</f>
        <v>7957309291</v>
      </c>
      <c r="E31" s="88">
        <f>SUM(E22:E30)</f>
        <v>3824524383.100001</v>
      </c>
      <c r="F31" s="88">
        <f>SUM(F22:F30)</f>
        <v>2896746487.22292</v>
      </c>
      <c r="G31" s="88">
        <f>SUM(G22:G30)+0.01</f>
        <v>16048068461.32292</v>
      </c>
    </row>
    <row r="32" spans="1:7" s="116" customFormat="1" ht="13.5" customHeight="1">
      <c r="A32" s="115"/>
      <c r="B32" s="115"/>
      <c r="C32" s="115"/>
      <c r="D32" s="115"/>
      <c r="E32" s="117">
        <f>+E31-Bal!F82</f>
        <v>0</v>
      </c>
      <c r="F32" s="118">
        <f>+F31-Bal!F88</f>
        <v>-0.0025167465209960938</v>
      </c>
      <c r="G32" s="119">
        <f>+G31-Bal!F91</f>
        <v>-0.0025177001953125</v>
      </c>
    </row>
    <row r="33" spans="1:7" ht="13.5" customHeight="1">
      <c r="A33" s="70"/>
      <c r="B33" s="70"/>
      <c r="C33" s="70"/>
      <c r="D33" s="70"/>
      <c r="E33" s="70"/>
      <c r="F33" s="89"/>
      <c r="G33" s="90"/>
    </row>
    <row r="34" spans="1:7" ht="13.5" customHeight="1">
      <c r="A34" s="70"/>
      <c r="B34" s="70"/>
      <c r="C34" s="70"/>
      <c r="D34" s="70"/>
      <c r="E34" s="70"/>
      <c r="F34" s="89"/>
      <c r="G34" s="90"/>
    </row>
    <row r="35" spans="1:7" ht="15">
      <c r="A35" s="70"/>
      <c r="B35" s="70"/>
      <c r="C35" s="70"/>
      <c r="D35" s="70"/>
      <c r="E35" s="70"/>
      <c r="F35" s="91"/>
      <c r="G35" s="70"/>
    </row>
    <row r="36" spans="1:7" ht="15">
      <c r="A36" s="70"/>
      <c r="B36" s="67" t="s">
        <v>291</v>
      </c>
      <c r="C36" s="70"/>
      <c r="D36" s="143" t="s">
        <v>292</v>
      </c>
      <c r="E36" s="143"/>
      <c r="F36" s="143"/>
      <c r="G36" s="92"/>
    </row>
    <row r="37" spans="1:7" ht="15">
      <c r="A37" s="70"/>
      <c r="B37" s="70"/>
      <c r="C37" s="70"/>
      <c r="D37" s="70"/>
      <c r="E37" s="70"/>
      <c r="F37" s="70"/>
      <c r="G37" s="93"/>
    </row>
    <row r="38" spans="1:7" ht="15">
      <c r="A38" s="70"/>
      <c r="B38" s="143" t="s">
        <v>293</v>
      </c>
      <c r="C38" s="143"/>
      <c r="D38" s="94" t="s">
        <v>294</v>
      </c>
      <c r="E38" s="94"/>
      <c r="F38" s="70"/>
      <c r="G38" s="70"/>
    </row>
  </sheetData>
  <sheetProtection/>
  <mergeCells count="5">
    <mergeCell ref="A2:G2"/>
    <mergeCell ref="B3:C3"/>
    <mergeCell ref="B4:C4"/>
    <mergeCell ref="D36:F36"/>
    <mergeCell ref="B38:C38"/>
  </mergeCells>
  <printOptions/>
  <pageMargins left="0.9" right="0.236220472440945" top="0.8" bottom="0" header="0.31496062992126" footer="0.31496062992126"/>
  <pageSetup horizontalDpi="600" verticalDpi="600" orientation="landscape" paperSize="9" scale="98" r:id="rId1"/>
  <ignoredErrors>
    <ignoredError sqref="G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E59"/>
  <sheetViews>
    <sheetView zoomScale="110" zoomScaleNormal="110" zoomScalePageLayoutView="0" workbookViewId="0" topLeftCell="A43">
      <selection activeCell="E12" sqref="E12"/>
    </sheetView>
  </sheetViews>
  <sheetFormatPr defaultColWidth="9.00390625" defaultRowHeight="12.75"/>
  <cols>
    <col min="1" max="1" width="8.25390625" style="67" customWidth="1"/>
    <col min="2" max="2" width="55.125" style="67" customWidth="1"/>
    <col min="3" max="3" width="21.00390625" style="67" customWidth="1"/>
    <col min="4" max="4" width="9.125" style="67" customWidth="1"/>
    <col min="5" max="5" width="8.375" style="67" customWidth="1"/>
    <col min="6" max="16384" width="9.125" style="67" customWidth="1"/>
  </cols>
  <sheetData>
    <row r="2" spans="1:3" ht="12.75">
      <c r="A2" s="140" t="s">
        <v>295</v>
      </c>
      <c r="B2" s="140"/>
      <c r="C2" s="140"/>
    </row>
    <row r="3" spans="1:3" ht="12.75">
      <c r="A3" s="69"/>
      <c r="B3" s="69"/>
      <c r="C3" s="69"/>
    </row>
    <row r="4" spans="1:3" ht="12.75">
      <c r="A4" s="95"/>
      <c r="B4" s="95"/>
      <c r="C4" s="95"/>
    </row>
    <row r="5" spans="1:3" ht="12.75">
      <c r="A5" s="96" t="str">
        <f>+'[1]Bal'!A4</f>
        <v>"БиДиСЕК ҮЦК"ХК</v>
      </c>
      <c r="B5" s="96"/>
      <c r="C5" s="71" t="s">
        <v>392</v>
      </c>
    </row>
    <row r="6" spans="1:3" ht="12.75">
      <c r="A6" s="144" t="s">
        <v>185</v>
      </c>
      <c r="B6" s="144"/>
      <c r="C6" s="95"/>
    </row>
    <row r="7" spans="1:3" ht="12.75">
      <c r="A7" s="95"/>
      <c r="B7" s="95"/>
      <c r="C7" s="72" t="s">
        <v>158</v>
      </c>
    </row>
    <row r="8" spans="1:3" ht="12.75" customHeight="1">
      <c r="A8" s="145" t="s">
        <v>132</v>
      </c>
      <c r="B8" s="146" t="s">
        <v>296</v>
      </c>
      <c r="C8" s="146" t="s">
        <v>297</v>
      </c>
    </row>
    <row r="9" spans="1:3" ht="15" customHeight="1">
      <c r="A9" s="145"/>
      <c r="B9" s="147"/>
      <c r="C9" s="147"/>
    </row>
    <row r="10" spans="1:3" ht="12" customHeight="1">
      <c r="A10" s="97">
        <v>1</v>
      </c>
      <c r="B10" s="97" t="s">
        <v>298</v>
      </c>
      <c r="C10" s="65"/>
    </row>
    <row r="11" spans="1:3" ht="12" customHeight="1">
      <c r="A11" s="66" t="s">
        <v>299</v>
      </c>
      <c r="B11" s="98" t="s">
        <v>300</v>
      </c>
      <c r="C11" s="99">
        <f>SUM(C12:C15)</f>
        <v>1134309553.41</v>
      </c>
    </row>
    <row r="12" spans="1:3" ht="12" customHeight="1">
      <c r="A12" s="65" t="s">
        <v>4</v>
      </c>
      <c r="B12" s="65" t="s">
        <v>301</v>
      </c>
      <c r="C12" s="100">
        <v>902965794.6400001</v>
      </c>
    </row>
    <row r="13" spans="1:3" ht="12" customHeight="1">
      <c r="A13" s="65" t="s">
        <v>302</v>
      </c>
      <c r="B13" s="65" t="s">
        <v>303</v>
      </c>
      <c r="C13" s="101">
        <v>0</v>
      </c>
    </row>
    <row r="14" spans="1:3" ht="12" customHeight="1">
      <c r="A14" s="65" t="s">
        <v>304</v>
      </c>
      <c r="B14" s="65" t="s">
        <v>305</v>
      </c>
      <c r="C14" s="101">
        <v>0</v>
      </c>
    </row>
    <row r="15" spans="1:3" ht="12" customHeight="1">
      <c r="A15" s="65" t="s">
        <v>306</v>
      </c>
      <c r="B15" s="65" t="s">
        <v>5</v>
      </c>
      <c r="C15" s="101">
        <v>231343758.77</v>
      </c>
    </row>
    <row r="16" spans="1:3" ht="12" customHeight="1">
      <c r="A16" s="66">
        <v>1.2</v>
      </c>
      <c r="B16" s="98" t="s">
        <v>307</v>
      </c>
      <c r="C16" s="99">
        <f>SUM(C17:C27)</f>
        <v>466106825.76</v>
      </c>
    </row>
    <row r="17" spans="1:3" ht="12" customHeight="1">
      <c r="A17" s="65" t="s">
        <v>308</v>
      </c>
      <c r="B17" s="65" t="s">
        <v>309</v>
      </c>
      <c r="C17" s="100">
        <v>250189207.05</v>
      </c>
    </row>
    <row r="18" spans="1:3" ht="12" customHeight="1">
      <c r="A18" s="65" t="s">
        <v>310</v>
      </c>
      <c r="B18" s="65" t="s">
        <v>311</v>
      </c>
      <c r="C18" s="100">
        <v>49160255</v>
      </c>
    </row>
    <row r="19" spans="1:3" ht="13.5" customHeight="1">
      <c r="A19" s="102" t="s">
        <v>312</v>
      </c>
      <c r="B19" s="102" t="s">
        <v>313</v>
      </c>
      <c r="C19" s="101">
        <v>22356624</v>
      </c>
    </row>
    <row r="20" spans="1:3" ht="13.5" customHeight="1">
      <c r="A20" s="65" t="s">
        <v>314</v>
      </c>
      <c r="B20" s="103" t="s">
        <v>315</v>
      </c>
      <c r="C20" s="104">
        <v>22933744</v>
      </c>
    </row>
    <row r="21" spans="1:3" ht="27" customHeight="1">
      <c r="A21" s="65" t="s">
        <v>316</v>
      </c>
      <c r="B21" s="105" t="s">
        <v>388</v>
      </c>
      <c r="C21" s="104">
        <v>12375400</v>
      </c>
    </row>
    <row r="22" spans="1:3" ht="12.75" customHeight="1">
      <c r="A22" s="65" t="s">
        <v>317</v>
      </c>
      <c r="B22" s="65" t="s">
        <v>318</v>
      </c>
      <c r="C22" s="104">
        <v>0</v>
      </c>
    </row>
    <row r="23" spans="1:3" ht="12" customHeight="1">
      <c r="A23" s="65" t="s">
        <v>319</v>
      </c>
      <c r="B23" s="65" t="s">
        <v>320</v>
      </c>
      <c r="C23" s="100">
        <v>49422201.18</v>
      </c>
    </row>
    <row r="24" spans="1:3" ht="12" customHeight="1">
      <c r="A24" s="65" t="s">
        <v>321</v>
      </c>
      <c r="B24" s="65" t="s">
        <v>322</v>
      </c>
      <c r="C24" s="100">
        <v>6480040</v>
      </c>
    </row>
    <row r="25" spans="1:3" ht="12" customHeight="1">
      <c r="A25" s="65" t="s">
        <v>323</v>
      </c>
      <c r="B25" s="65" t="s">
        <v>324</v>
      </c>
      <c r="C25" s="100">
        <v>0</v>
      </c>
    </row>
    <row r="26" spans="1:3" ht="12" customHeight="1">
      <c r="A26" s="65" t="s">
        <v>325</v>
      </c>
      <c r="B26" s="65" t="s">
        <v>326</v>
      </c>
      <c r="C26" s="100">
        <v>0</v>
      </c>
    </row>
    <row r="27" spans="1:3" ht="12.75" customHeight="1">
      <c r="A27" s="65" t="s">
        <v>327</v>
      </c>
      <c r="B27" s="65" t="s">
        <v>328</v>
      </c>
      <c r="C27" s="121">
        <v>53189354.529999994</v>
      </c>
    </row>
    <row r="28" spans="1:3" ht="20.25" customHeight="1">
      <c r="A28" s="103" t="s">
        <v>329</v>
      </c>
      <c r="B28" s="106" t="s">
        <v>330</v>
      </c>
      <c r="C28" s="107">
        <f>+C11-C16</f>
        <v>668202727.6500001</v>
      </c>
    </row>
    <row r="29" spans="1:3" ht="12" customHeight="1">
      <c r="A29" s="97">
        <v>2</v>
      </c>
      <c r="B29" s="108" t="s">
        <v>331</v>
      </c>
      <c r="C29" s="101"/>
    </row>
    <row r="30" spans="1:3" ht="12" customHeight="1">
      <c r="A30" s="65" t="s">
        <v>332</v>
      </c>
      <c r="B30" s="65" t="s">
        <v>333</v>
      </c>
      <c r="C30" s="100"/>
    </row>
    <row r="31" spans="1:3" ht="12" customHeight="1">
      <c r="A31" s="65" t="s">
        <v>334</v>
      </c>
      <c r="B31" s="65" t="s">
        <v>335</v>
      </c>
      <c r="C31" s="100">
        <v>-2476812</v>
      </c>
    </row>
    <row r="32" spans="1:3" ht="12" customHeight="1">
      <c r="A32" s="65" t="s">
        <v>336</v>
      </c>
      <c r="B32" s="65" t="s">
        <v>337</v>
      </c>
      <c r="C32" s="100">
        <v>644239574.8</v>
      </c>
    </row>
    <row r="33" spans="1:3" ht="12" customHeight="1">
      <c r="A33" s="65" t="s">
        <v>338</v>
      </c>
      <c r="B33" s="65" t="s">
        <v>339</v>
      </c>
      <c r="C33" s="100">
        <v>-2328899879.55</v>
      </c>
    </row>
    <row r="34" spans="1:3" ht="12" customHeight="1">
      <c r="A34" s="65" t="s">
        <v>340</v>
      </c>
      <c r="B34" s="65" t="s">
        <v>341</v>
      </c>
      <c r="C34" s="100"/>
    </row>
    <row r="35" spans="1:3" ht="25.5" customHeight="1">
      <c r="A35" s="106" t="s">
        <v>342</v>
      </c>
      <c r="B35" s="109" t="s">
        <v>343</v>
      </c>
      <c r="C35" s="107">
        <f>SUM(C30:C34)</f>
        <v>-1687137116.7500002</v>
      </c>
    </row>
    <row r="36" spans="1:3" ht="12" customHeight="1">
      <c r="A36" s="97">
        <v>3</v>
      </c>
      <c r="B36" s="97" t="s">
        <v>344</v>
      </c>
      <c r="C36" s="101"/>
    </row>
    <row r="37" spans="1:3" ht="12" customHeight="1">
      <c r="A37" s="65" t="s">
        <v>6</v>
      </c>
      <c r="B37" s="65" t="s">
        <v>345</v>
      </c>
      <c r="C37" s="101"/>
    </row>
    <row r="38" spans="1:3" ht="12" customHeight="1">
      <c r="A38" s="65" t="s">
        <v>346</v>
      </c>
      <c r="B38" s="65" t="s">
        <v>347</v>
      </c>
      <c r="C38" s="101">
        <v>1620346517</v>
      </c>
    </row>
    <row r="39" spans="1:3" ht="12" customHeight="1">
      <c r="A39" s="65" t="s">
        <v>348</v>
      </c>
      <c r="B39" s="65" t="s">
        <v>349</v>
      </c>
      <c r="C39" s="101">
        <v>0</v>
      </c>
    </row>
    <row r="40" spans="1:3" ht="12" customHeight="1">
      <c r="A40" s="65" t="s">
        <v>350</v>
      </c>
      <c r="B40" s="65" t="s">
        <v>351</v>
      </c>
      <c r="C40" s="100">
        <v>-688019075.22</v>
      </c>
    </row>
    <row r="41" spans="1:3" ht="12" customHeight="1">
      <c r="A41" s="110">
        <v>3.5</v>
      </c>
      <c r="B41" s="65" t="s">
        <v>352</v>
      </c>
      <c r="C41" s="101"/>
    </row>
    <row r="42" spans="1:3" ht="12" customHeight="1">
      <c r="A42" s="65" t="s">
        <v>353</v>
      </c>
      <c r="B42" s="65" t="s">
        <v>354</v>
      </c>
      <c r="C42" s="100"/>
    </row>
    <row r="43" spans="1:3" ht="12" customHeight="1">
      <c r="A43" s="65" t="s">
        <v>355</v>
      </c>
      <c r="B43" s="65" t="s">
        <v>356</v>
      </c>
      <c r="C43" s="101"/>
    </row>
    <row r="44" spans="1:3" ht="12" customHeight="1">
      <c r="A44" s="65" t="s">
        <v>357</v>
      </c>
      <c r="B44" s="65" t="s">
        <v>358</v>
      </c>
      <c r="C44" s="101"/>
    </row>
    <row r="45" spans="1:3" ht="12" customHeight="1">
      <c r="A45" s="65" t="s">
        <v>359</v>
      </c>
      <c r="B45" s="65" t="s">
        <v>360</v>
      </c>
      <c r="C45" s="101"/>
    </row>
    <row r="46" spans="1:3" ht="12.75" customHeight="1">
      <c r="A46" s="65" t="s">
        <v>361</v>
      </c>
      <c r="B46" s="65" t="s">
        <v>362</v>
      </c>
      <c r="C46" s="101">
        <v>8791383.48</v>
      </c>
    </row>
    <row r="47" spans="1:3" ht="12.75" customHeight="1">
      <c r="A47" s="110">
        <v>3.11</v>
      </c>
      <c r="B47" s="65" t="s">
        <v>363</v>
      </c>
      <c r="C47" s="101">
        <v>-9828182.39</v>
      </c>
    </row>
    <row r="48" spans="1:3" ht="27" customHeight="1">
      <c r="A48" s="65" t="s">
        <v>364</v>
      </c>
      <c r="B48" s="109" t="s">
        <v>365</v>
      </c>
      <c r="C48" s="107">
        <f>SUM(C37:C47)</f>
        <v>931290642.87</v>
      </c>
    </row>
    <row r="49" spans="1:3" ht="16.5" customHeight="1">
      <c r="A49" s="97">
        <v>4</v>
      </c>
      <c r="B49" s="97" t="s">
        <v>366</v>
      </c>
      <c r="C49" s="111">
        <f>C28+C35+C48</f>
        <v>-87643746.23000014</v>
      </c>
    </row>
    <row r="50" spans="1:5" ht="13.5" customHeight="1">
      <c r="A50" s="65" t="s">
        <v>7</v>
      </c>
      <c r="B50" s="65" t="s">
        <v>367</v>
      </c>
      <c r="C50" s="100">
        <f>+Bal!D12</f>
        <v>166312238.59999996</v>
      </c>
      <c r="E50" s="68"/>
    </row>
    <row r="51" spans="1:3" ht="13.5" customHeight="1">
      <c r="A51" s="65" t="s">
        <v>368</v>
      </c>
      <c r="B51" s="65" t="s">
        <v>369</v>
      </c>
      <c r="C51" s="100">
        <f>SUM(C49:C50)</f>
        <v>78668492.36999983</v>
      </c>
    </row>
    <row r="52" spans="1:3" ht="12.75">
      <c r="A52" s="95"/>
      <c r="B52" s="95"/>
      <c r="C52" s="114">
        <f>+C51-Bal!F12</f>
        <v>-1.7881393432617188E-07</v>
      </c>
    </row>
    <row r="53" spans="1:3" ht="15" customHeight="1">
      <c r="A53" s="95"/>
      <c r="B53" s="95"/>
      <c r="C53" s="112"/>
    </row>
    <row r="54" spans="1:3" ht="15" customHeight="1">
      <c r="A54" s="95"/>
      <c r="B54" s="95"/>
      <c r="C54" s="112"/>
    </row>
    <row r="55" spans="1:3" ht="15.75" customHeight="1">
      <c r="A55" s="95"/>
      <c r="B55" s="95"/>
      <c r="C55" s="112"/>
    </row>
    <row r="56" spans="1:3" ht="15" customHeight="1">
      <c r="A56" s="95"/>
      <c r="B56" s="95"/>
      <c r="C56" s="95"/>
    </row>
    <row r="57" spans="1:3" ht="12.75">
      <c r="A57" s="95"/>
      <c r="B57" s="67" t="s">
        <v>200</v>
      </c>
      <c r="C57" s="95"/>
    </row>
    <row r="58" spans="1:3" ht="12.75">
      <c r="A58" s="95"/>
      <c r="B58" s="95"/>
      <c r="C58" s="95"/>
    </row>
    <row r="59" spans="1:3" ht="12.75">
      <c r="A59" s="95"/>
      <c r="B59" s="67" t="s">
        <v>370</v>
      </c>
      <c r="C59" s="95"/>
    </row>
  </sheetData>
  <sheetProtection/>
  <mergeCells count="5">
    <mergeCell ref="A2:C2"/>
    <mergeCell ref="A6:B6"/>
    <mergeCell ref="A8:A9"/>
    <mergeCell ref="B8:B9"/>
    <mergeCell ref="C8:C9"/>
  </mergeCells>
  <printOptions/>
  <pageMargins left="1.25" right="0.18" top="0.55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</dc:creator>
  <cp:keywords/>
  <dc:description/>
  <cp:lastModifiedBy>ts</cp:lastModifiedBy>
  <cp:lastPrinted>2017-04-18T01:11:50Z</cp:lastPrinted>
  <dcterms:created xsi:type="dcterms:W3CDTF">2003-12-09T02:19:40Z</dcterms:created>
  <dcterms:modified xsi:type="dcterms:W3CDTF">2017-07-21T03:34:46Z</dcterms:modified>
  <cp:category/>
  <cp:version/>
  <cp:contentType/>
  <cp:contentStatus/>
</cp:coreProperties>
</file>