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0155" tabRatio="901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<sst xmlns="http://schemas.openxmlformats.org/spreadsheetml/2006/main" count="695" uniqueCount="567">
  <si>
    <t>№</t>
  </si>
  <si>
    <t/>
  </si>
  <si>
    <t>1</t>
  </si>
  <si>
    <t xml:space="preserve"> 1.1</t>
  </si>
  <si>
    <t xml:space="preserve"> 1.2</t>
  </si>
  <si>
    <t xml:space="preserve"> 1.3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</si>
  <si>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</si>
  <si>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</si>
  <si>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</si>
  <si>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</si>
  <si>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</si>
  <si>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</si>
  <si>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</si>
  <si>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3.1</t>
  </si>
  <si>
    <t xml:space="preserve"> 3.1.1</t>
  </si>
  <si>
    <t xml:space="preserve"> 3.1.2</t>
  </si>
  <si>
    <t xml:space="preserve"> 3.1.3</t>
  </si>
  <si>
    <t xml:space="preserve">  3.1.3.1</t>
  </si>
  <si>
    <t xml:space="preserve">  3.1.3.2</t>
  </si>
  <si>
    <t xml:space="preserve">  3.1.3.3</t>
  </si>
  <si>
    <t xml:space="preserve"> 3.1.4</t>
  </si>
  <si>
    <t>4</t>
  </si>
  <si>
    <t>4.1</t>
  </si>
  <si>
    <t xml:space="preserve"> 4.1.1</t>
  </si>
  <si>
    <t xml:space="preserve"> 4.1.2</t>
  </si>
  <si>
    <t xml:space="preserve"> 4.1.3</t>
  </si>
  <si>
    <t xml:space="preserve">  4.1.3.1</t>
  </si>
  <si>
    <t xml:space="preserve">  4.1.3.2</t>
  </si>
  <si>
    <t xml:space="preserve">  4.1.3.3</t>
  </si>
  <si>
    <t>4.2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</si>
  <si>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</si>
  <si>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</si>
  <si>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</si>
  <si>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</si>
  <si>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</si>
  <si>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</si>
  <si>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 4.2.4</t>
  </si>
  <si>
    <t>5</t>
  </si>
  <si>
    <t>5.1</t>
  </si>
  <si>
    <t xml:space="preserve"> 5.1.1</t>
  </si>
  <si>
    <t xml:space="preserve"> 5.1.2</t>
  </si>
  <si>
    <t xml:space="preserve"> 5.1.3</t>
  </si>
  <si>
    <t xml:space="preserve">  5.1.3.1</t>
  </si>
  <si>
    <t xml:space="preserve">  5.1.3.2</t>
  </si>
  <si>
    <t xml:space="preserve">  5.1.3.3</t>
  </si>
  <si>
    <t>5.2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</si>
  <si>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</si>
  <si>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</si>
  <si>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</si>
  <si>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</si>
  <si>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</si>
  <si>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</si>
  <si>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</si>
  <si>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6</t>
  </si>
  <si>
    <t>7</t>
  </si>
  <si>
    <t>7.1</t>
  </si>
  <si>
    <t>7.2</t>
  </si>
  <si>
    <t>7.3</t>
  </si>
  <si>
    <t xml:space="preserve"> 7.3.1</t>
  </si>
  <si>
    <t xml:space="preserve"> 7.3.2</t>
  </si>
  <si>
    <t xml:space="preserve"> 7.3.3</t>
  </si>
  <si>
    <t xml:space="preserve"> 7.3.4</t>
  </si>
  <si>
    <t>7.4</t>
  </si>
  <si>
    <t>8</t>
  </si>
  <si>
    <t>8.1</t>
  </si>
  <si>
    <t>8.2</t>
  </si>
  <si>
    <t xml:space="preserve"> 8.2.1</t>
  </si>
  <si>
    <t xml:space="preserve"> 8.2.2</t>
  </si>
  <si>
    <t xml:space="preserve"> 8.2.3</t>
  </si>
  <si>
    <t xml:space="preserve">  8.2.3.1</t>
  </si>
  <si>
    <t xml:space="preserve">  8.2.3.2</t>
  </si>
  <si>
    <t xml:space="preserve">  8.2.3.3</t>
  </si>
  <si>
    <t>8.3</t>
  </si>
  <si>
    <t>8.4</t>
  </si>
  <si>
    <t>8.5</t>
  </si>
  <si>
    <t>9</t>
  </si>
  <si>
    <t>10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</si>
  <si>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</si>
  <si>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</si>
  <si>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</si>
  <si>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</si>
  <si>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</si>
  <si>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</si>
  <si>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</si>
  <si>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>11</t>
  </si>
  <si>
    <t xml:space="preserve"> 11.1</t>
  </si>
  <si>
    <t xml:space="preserve"> 11.2</t>
  </si>
  <si>
    <t>12</t>
  </si>
  <si>
    <t>13</t>
  </si>
  <si>
    <t>14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</si>
  <si>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</si>
  <si>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</si>
  <si>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</si>
  <si>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</si>
  <si>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</si>
  <si>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>15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</si>
  <si>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</si>
  <si>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</si>
  <si>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</si>
  <si>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</si>
  <si>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</si>
  <si>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16</t>
  </si>
  <si>
    <t>16.1</t>
  </si>
  <si>
    <t xml:space="preserve"> 16.1.1</t>
  </si>
  <si>
    <t xml:space="preserve"> 16.1.2</t>
  </si>
  <si>
    <t xml:space="preserve"> 16.1.3</t>
  </si>
  <si>
    <t>16.2</t>
  </si>
  <si>
    <t xml:space="preserve"> 16.2.1</t>
  </si>
  <si>
    <t xml:space="preserve"> 16.2.2</t>
  </si>
  <si>
    <t xml:space="preserve"> 16.2.3</t>
  </si>
  <si>
    <t xml:space="preserve"> 16.2.4</t>
  </si>
  <si>
    <t xml:space="preserve"> 16.2.5</t>
  </si>
  <si>
    <t xml:space="preserve"> 16.2.6</t>
  </si>
  <si>
    <t xml:space="preserve"> 16.2.7</t>
  </si>
  <si>
    <t>17</t>
  </si>
  <si>
    <t xml:space="preserve"> 18.1</t>
  </si>
  <si>
    <t xml:space="preserve"> 18.2</t>
  </si>
  <si>
    <t xml:space="preserve"> 18.3</t>
  </si>
  <si>
    <t>18</t>
  </si>
  <si>
    <t>19</t>
  </si>
  <si>
    <t xml:space="preserve"> 20.1</t>
  </si>
  <si>
    <t xml:space="preserve"> 20.2</t>
  </si>
  <si>
    <t xml:space="preserve"> 20.3</t>
  </si>
  <si>
    <t>20</t>
  </si>
  <si>
    <t>21</t>
  </si>
  <si>
    <t>21.1</t>
  </si>
  <si>
    <t>21.2</t>
  </si>
  <si>
    <t>21.3</t>
  </si>
  <si>
    <t>21.4</t>
  </si>
  <si>
    <t>21.5</t>
  </si>
  <si>
    <t xml:space="preserve"> 21.5.1</t>
  </si>
  <si>
    <t xml:space="preserve"> 21.5.2</t>
  </si>
  <si>
    <t>21.6</t>
  </si>
  <si>
    <t>21.7</t>
  </si>
  <si>
    <t>22</t>
  </si>
  <si>
    <t>23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</si>
  <si>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</si>
  <si>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</si>
  <si>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</si>
  <si>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</si>
  <si>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</si>
  <si>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</si>
  <si>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</si>
  <si>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4.1</t>
  </si>
  <si>
    <t xml:space="preserve">  4.1.1</t>
  </si>
  <si>
    <t xml:space="preserve">  4.1.2</t>
  </si>
  <si>
    <t xml:space="preserve"> 4.2</t>
  </si>
  <si>
    <t xml:space="preserve">  4.2.1</t>
  </si>
  <si>
    <t xml:space="preserve">  4.2.2</t>
  </si>
  <si>
    <t xml:space="preserve"> 4.3</t>
  </si>
  <si>
    <t xml:space="preserve">  4.3.1</t>
  </si>
  <si>
    <t xml:space="preserve">  4.3.2</t>
  </si>
  <si>
    <t xml:space="preserve">  4.3.3</t>
  </si>
  <si>
    <t xml:space="preserve">  4.3.4</t>
  </si>
  <si>
    <t xml:space="preserve">  4.3.5</t>
  </si>
  <si>
    <t xml:space="preserve">  4.3.6</t>
  </si>
  <si>
    <t xml:space="preserve">  4.3.7</t>
  </si>
  <si>
    <t xml:space="preserve"> 5.1</t>
  </si>
  <si>
    <t xml:space="preserve">  5.1.1</t>
  </si>
  <si>
    <t xml:space="preserve">  5.1.2</t>
  </si>
  <si>
    <t xml:space="preserve">  5.1.3</t>
  </si>
  <si>
    <t xml:space="preserve">  5.1.4</t>
  </si>
  <si>
    <t xml:space="preserve"> 5.2</t>
  </si>
  <si>
    <t xml:space="preserve">  5.2.1</t>
  </si>
  <si>
    <t xml:space="preserve">  5.2.2</t>
  </si>
  <si>
    <t xml:space="preserve">  5.2.3</t>
  </si>
  <si>
    <t xml:space="preserve">  5.2.4</t>
  </si>
  <si>
    <t xml:space="preserve">  5.2.5</t>
  </si>
  <si>
    <t xml:space="preserve">  5.2.6</t>
  </si>
  <si>
    <t xml:space="preserve">  5.2.7</t>
  </si>
  <si>
    <t xml:space="preserve">  5.2.8</t>
  </si>
  <si>
    <t xml:space="preserve">  5.2.9</t>
  </si>
  <si>
    <t xml:space="preserve"> 5.3</t>
  </si>
  <si>
    <t xml:space="preserve">  5.3.1</t>
  </si>
  <si>
    <t xml:space="preserve">  5.3.2</t>
  </si>
  <si>
    <t xml:space="preserve">  5.3.3</t>
  </si>
  <si>
    <t xml:space="preserve">  5.3.4</t>
  </si>
  <si>
    <t xml:space="preserve">  5.3.5</t>
  </si>
  <si>
    <t xml:space="preserve">  5.3.6</t>
  </si>
  <si>
    <t xml:space="preserve">  5.3.7</t>
  </si>
  <si>
    <t xml:space="preserve">  5.3.8</t>
  </si>
  <si>
    <t xml:space="preserve">  5.3.9</t>
  </si>
  <si>
    <t xml:space="preserve">  5.3.10</t>
  </si>
  <si>
    <t xml:space="preserve">  5.3.11</t>
  </si>
  <si>
    <t xml:space="preserve">  5.3.12</t>
  </si>
  <si>
    <t xml:space="preserve">  5.3.13</t>
  </si>
  <si>
    <t xml:space="preserve">  5.3.14</t>
  </si>
  <si>
    <t xml:space="preserve">  5.3.15</t>
  </si>
  <si>
    <t xml:space="preserve">  5.3.16</t>
  </si>
  <si>
    <t xml:space="preserve">  5.3.17</t>
  </si>
  <si>
    <t xml:space="preserve">  5.3.18</t>
  </si>
  <si>
    <t xml:space="preserve">  5.3.19</t>
  </si>
  <si>
    <t xml:space="preserve">  5.3.20</t>
  </si>
  <si>
    <t xml:space="preserve">  5.3.21</t>
  </si>
  <si>
    <t xml:space="preserve">  5.3.22</t>
  </si>
  <si>
    <t xml:space="preserve">  5.3.23</t>
  </si>
  <si>
    <t xml:space="preserve">  5.3.24</t>
  </si>
  <si>
    <t xml:space="preserve">  5.3.25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</si>
  <si>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</si>
  <si>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</si>
  <si>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</si>
  <si>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</si>
  <si>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</si>
  <si>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</si>
  <si>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11.3</t>
  </si>
  <si>
    <t xml:space="preserve"> 11.4</t>
  </si>
  <si>
    <t xml:space="preserve"> 11.5</t>
  </si>
  <si>
    <t>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</si>
  <si>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</si>
  <si>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</si>
  <si>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</si>
  <si>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</si>
  <si>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</si>
  <si>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</si>
  <si>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</si>
  <si>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</si>
  <si>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</si>
  <si>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</si>
  <si>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</si>
  <si>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</si>
  <si>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</si>
  <si>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</si>
  <si>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</si>
  <si>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</si>
  <si>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</si>
  <si>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</si>
  <si>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</si>
  <si>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</si>
  <si>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</si>
  <si>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</si>
  <si>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</si>
  <si>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</si>
  <si>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</si>
  <si>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</si>
  <si>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</si>
  <si>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</si>
  <si>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</si>
  <si>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</si>
  <si>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</si>
  <si>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 xml:space="preserve"> 1.2.13</t>
  </si>
  <si>
    <t xml:space="preserve"> 1.2.14</t>
  </si>
  <si>
    <t xml:space="preserve"> 1.2.15</t>
  </si>
  <si>
    <t xml:space="preserve"> 1.2.16</t>
  </si>
  <si>
    <t xml:space="preserve"> 1.2.17</t>
  </si>
  <si>
    <t xml:space="preserve"> 1.2.18</t>
  </si>
  <si>
    <t xml:space="preserve"> 1.2.19</t>
  </si>
  <si>
    <t xml:space="preserve"> 1.2.20</t>
  </si>
  <si>
    <t xml:space="preserve"> 1.2.21</t>
  </si>
  <si>
    <t xml:space="preserve"> 1.2.22</t>
  </si>
  <si>
    <t xml:space="preserve"> 1.2.23</t>
  </si>
  <si>
    <t>2.1</t>
  </si>
  <si>
    <t xml:space="preserve"> 2.1.1</t>
  </si>
  <si>
    <t xml:space="preserve"> 2.1.2</t>
  </si>
  <si>
    <t xml:space="preserve"> 2.1.3</t>
  </si>
  <si>
    <t xml:space="preserve"> 2.1.4</t>
  </si>
  <si>
    <t>2.2</t>
  </si>
  <si>
    <t xml:space="preserve"> 2.2.1</t>
  </si>
  <si>
    <t xml:space="preserve"> 2.2.2</t>
  </si>
  <si>
    <t xml:space="preserve"> 2.2.3</t>
  </si>
  <si>
    <t>Indicators</t>
  </si>
  <si>
    <t>Cash flows from operating activities</t>
  </si>
  <si>
    <t>Income from main activities</t>
  </si>
  <si>
    <t xml:space="preserve">Interest income on loan </t>
  </si>
  <si>
    <t xml:space="preserve">Interest income on securities </t>
  </si>
  <si>
    <t xml:space="preserve">Interest income on factoring </t>
  </si>
  <si>
    <t>Interest income on bank account</t>
  </si>
  <si>
    <t>Interest income on bank savings</t>
  </si>
  <si>
    <t>Income on finance lease</t>
  </si>
  <si>
    <t>Income on foreign currency trade</t>
  </si>
  <si>
    <t>Income on securities trading</t>
  </si>
  <si>
    <t>Difference on foreign currency conversion</t>
  </si>
  <si>
    <t>Difference on revaluation of securities</t>
  </si>
  <si>
    <t>Income on  trustee service</t>
  </si>
  <si>
    <t>Income on wire transfer</t>
  </si>
  <si>
    <t>Income on card service</t>
  </si>
  <si>
    <t>Income on financial advice and information service</t>
  </si>
  <si>
    <t>Income on service fee, commission</t>
  </si>
  <si>
    <t xml:space="preserve">Reversal of interest income </t>
  </si>
  <si>
    <t>Other service income</t>
  </si>
  <si>
    <t>Expense from main activities</t>
  </si>
  <si>
    <t>Interest expense from bank and financial organizations loans</t>
  </si>
  <si>
    <t>Interest expense from investment project loan</t>
  </si>
  <si>
    <t>Interest expense on debt securities issued</t>
  </si>
  <si>
    <t xml:space="preserve">Reversal of Interest expense </t>
  </si>
  <si>
    <t>Basic and additional salary</t>
  </si>
  <si>
    <t>Employee benefit and support compensation</t>
  </si>
  <si>
    <t>Social and health insurance expense</t>
  </si>
  <si>
    <t>Business trip and training expense</t>
  </si>
  <si>
    <t>Cash paid for utility</t>
  </si>
  <si>
    <t>Cash paid for fuel, communication, internet and spare parts</t>
  </si>
  <si>
    <t>Stationary and sanitary expense</t>
  </si>
  <si>
    <t>Tax and insurance payment</t>
  </si>
  <si>
    <t>Advertising and public relations payment</t>
  </si>
  <si>
    <t>Payment to collect debts due to securities</t>
  </si>
  <si>
    <t>Payment to collect debts due to loans</t>
  </si>
  <si>
    <t>Payment to collect debts due to factoring service</t>
  </si>
  <si>
    <t>Payment for trustee and related services</t>
  </si>
  <si>
    <t>Payment for finance lease and related services</t>
  </si>
  <si>
    <t>Payment for audit and professional advice service</t>
  </si>
  <si>
    <t>Payment for regulatory service</t>
  </si>
  <si>
    <t>Cash as dividends</t>
  </si>
  <si>
    <t>Other payments for suppliers</t>
  </si>
  <si>
    <t xml:space="preserve">Payments for other services </t>
  </si>
  <si>
    <t>Income from non-operating activities</t>
  </si>
  <si>
    <t>Proceeds from disposal of assets and property</t>
  </si>
  <si>
    <t>Dividens received</t>
  </si>
  <si>
    <t>Donation received</t>
  </si>
  <si>
    <t>Others</t>
  </si>
  <si>
    <t>Expense from non-operating activities</t>
  </si>
  <si>
    <t xml:space="preserve">Expense of celebrations and guests </t>
  </si>
  <si>
    <t>Penalties expense</t>
  </si>
  <si>
    <t>Net cash flow</t>
  </si>
  <si>
    <t>Beginning balance of cash and cash equivalents</t>
  </si>
  <si>
    <t>Ending balance of cash and cash equivalents</t>
  </si>
  <si>
    <t>ASSETS</t>
  </si>
  <si>
    <t>CURRENT ASSETS</t>
  </si>
  <si>
    <t>Cash assets</t>
  </si>
  <si>
    <t xml:space="preserve">Cash </t>
  </si>
  <si>
    <t>Cash account at bank and financial institutions</t>
  </si>
  <si>
    <t>Cash deposit at bank and financial institutions</t>
  </si>
  <si>
    <t>Short term investments /net/</t>
  </si>
  <si>
    <t>Treasury bills</t>
  </si>
  <si>
    <t>Trade securities</t>
  </si>
  <si>
    <t>Short term investment securities</t>
  </si>
  <si>
    <t>Credit allowance for investment securities</t>
  </si>
  <si>
    <t>Stocks</t>
  </si>
  <si>
    <t>Loans /net/</t>
  </si>
  <si>
    <t>Total loans</t>
  </si>
  <si>
    <t>Performing loans</t>
  </si>
  <si>
    <t>Past due loans</t>
  </si>
  <si>
    <t>Non performing loan</t>
  </si>
  <si>
    <t>Substandard</t>
  </si>
  <si>
    <t>Doubtful debts</t>
  </si>
  <si>
    <t>Bad debt</t>
  </si>
  <si>
    <t>(Provision for loan loss)</t>
  </si>
  <si>
    <t>Finance lease settlement receivables /net/</t>
  </si>
  <si>
    <t>Total finance lease settlement receivables /in tugrik/</t>
  </si>
  <si>
    <t>Performing finance lease settlement receivables</t>
  </si>
  <si>
    <t>Past due finance lease settlement receivables</t>
  </si>
  <si>
    <t>Non- Performing finance lease settlement receivables</t>
  </si>
  <si>
    <t>Substandard finance lease settlement receivables</t>
  </si>
  <si>
    <t>Doubtful finance lease settlement receivables</t>
  </si>
  <si>
    <t>Bad finance lease settlement receivables</t>
  </si>
  <si>
    <t>Total finance lease settlement receivables /in currency/</t>
  </si>
  <si>
    <t>Provision for finance lease loss</t>
  </si>
  <si>
    <t>Factoring settlement receivable /net/</t>
  </si>
  <si>
    <t>Total factoring receivables /in tugrik/</t>
  </si>
  <si>
    <t>Performing factoring receivable</t>
  </si>
  <si>
    <t>Past due factoring receivable</t>
  </si>
  <si>
    <t>Non performing factoring receivable</t>
  </si>
  <si>
    <t>Substandard factoring receivable</t>
  </si>
  <si>
    <t>Doubtful factoring receivable</t>
  </si>
  <si>
    <t>Bad factoring receivable</t>
  </si>
  <si>
    <t>Total factoring receivables /in currency/</t>
  </si>
  <si>
    <t>Provision for factoring loss</t>
  </si>
  <si>
    <t>Financial derivative receivables</t>
  </si>
  <si>
    <t>Other receivables</t>
  </si>
  <si>
    <t xml:space="preserve">(allowance for doubtful accounts) </t>
  </si>
  <si>
    <t>Accrued interest receivable</t>
  </si>
  <si>
    <t>Accrued interest receivable on loan</t>
  </si>
  <si>
    <t>Accrued interest receivable on finance lease</t>
  </si>
  <si>
    <t>Accrued interest receivable on securities</t>
  </si>
  <si>
    <t>Accrued factoring interest receivable</t>
  </si>
  <si>
    <t>Interbranch settlements</t>
  </si>
  <si>
    <t>Other assets</t>
  </si>
  <si>
    <t>Prepaid expense</t>
  </si>
  <si>
    <t>Repossessed collaterals</t>
  </si>
  <si>
    <t>Performing repossessed collaterals</t>
  </si>
  <si>
    <t>Past due repossessed collaterals</t>
  </si>
  <si>
    <t>Non performing repossessed collaterals</t>
  </si>
  <si>
    <t>Substandard repossessed collaterals</t>
  </si>
  <si>
    <t>Doubtful repossessed collaterals</t>
  </si>
  <si>
    <t>Bad repossessed collaterals</t>
  </si>
  <si>
    <t>Allowance for repossessed collaterals</t>
  </si>
  <si>
    <t>Inventory, valuables</t>
  </si>
  <si>
    <t>Total current assets</t>
  </si>
  <si>
    <t>NON-CURRENT ASSETS</t>
  </si>
  <si>
    <t>Property, plant and equipment</t>
  </si>
  <si>
    <t>Building</t>
  </si>
  <si>
    <t>accumulated depreciation (building)</t>
  </si>
  <si>
    <t>Inventory</t>
  </si>
  <si>
    <t>accumulated depreciation (inventory)</t>
  </si>
  <si>
    <t>Equipment</t>
  </si>
  <si>
    <t>accumulated depreciation (equipment)</t>
  </si>
  <si>
    <t>Construction in process</t>
  </si>
  <si>
    <t>Intangible assets</t>
  </si>
  <si>
    <t>accumulated depreciation (intangible assets)</t>
  </si>
  <si>
    <t>Total non-current assets</t>
  </si>
  <si>
    <t>Total assets</t>
  </si>
  <si>
    <t>LIABILITIES</t>
  </si>
  <si>
    <t>Current liabilities</t>
  </si>
  <si>
    <t xml:space="preserve">Short term loans from bank and other financial institutions </t>
  </si>
  <si>
    <t>Default on short term loans from bank and other financial institutions</t>
  </si>
  <si>
    <t>Bill debts payables</t>
  </si>
  <si>
    <t>Financial derivative payables</t>
  </si>
  <si>
    <t>Short term project loan fund</t>
  </si>
  <si>
    <t>Trustee service payable</t>
  </si>
  <si>
    <t>Factoring payables</t>
  </si>
  <si>
    <t>Cash remittance payable</t>
  </si>
  <si>
    <t>Loan guarantee fund</t>
  </si>
  <si>
    <t>Card service related payables</t>
  </si>
  <si>
    <t>Other liabilities</t>
  </si>
  <si>
    <t>Accrued interest payables</t>
  </si>
  <si>
    <t>Accrued interest payables on loan</t>
  </si>
  <si>
    <t>Accrued interest payables on securities</t>
  </si>
  <si>
    <t>Accrued interest payables on others</t>
  </si>
  <si>
    <t>Other payables</t>
  </si>
  <si>
    <t>Interbranch settlements payables</t>
  </si>
  <si>
    <t>Dividend payables</t>
  </si>
  <si>
    <t>Salary payables</t>
  </si>
  <si>
    <t>Health and social insurance payables</t>
  </si>
  <si>
    <t>Individual income tax payables</t>
  </si>
  <si>
    <t>Entity income tax payables</t>
  </si>
  <si>
    <t>Total current liabilities</t>
  </si>
  <si>
    <t>LONG TERM LIABILITIES</t>
  </si>
  <si>
    <t xml:space="preserve">Long term loans from bank and other financial organizations
</t>
  </si>
  <si>
    <t xml:space="preserve">Default on long term loans from bank and other financial organizations
</t>
  </si>
  <si>
    <t>Long term project loan fund</t>
  </si>
  <si>
    <t>Total long term liabilities</t>
  </si>
  <si>
    <t>Total liabilities</t>
  </si>
  <si>
    <t>EQUITY</t>
  </si>
  <si>
    <t>Common stock</t>
  </si>
  <si>
    <t>Preferred stock</t>
  </si>
  <si>
    <t>Treasury stock</t>
  </si>
  <si>
    <t>Total contributed capital</t>
  </si>
  <si>
    <t>Other equities</t>
  </si>
  <si>
    <t>Additional paid in capital</t>
  </si>
  <si>
    <t>Charity capital</t>
  </si>
  <si>
    <t>Revaluation gain</t>
  </si>
  <si>
    <t>Secondary payables /longer than 5 years/</t>
  </si>
  <si>
    <t>Retained earnings/loss/</t>
  </si>
  <si>
    <t>Profit for the year /loss/</t>
  </si>
  <si>
    <t>Profit for prior /loss/</t>
  </si>
  <si>
    <t>Reserves</t>
  </si>
  <si>
    <t>Social development fund</t>
  </si>
  <si>
    <t>Total equity</t>
  </si>
  <si>
    <t>TOTAL LIABILITIES AND EQUITY</t>
  </si>
  <si>
    <t>Initial balance</t>
  </si>
  <si>
    <t>Ending balance</t>
  </si>
  <si>
    <t>/thousand MNT/</t>
  </si>
  <si>
    <t>Registration number: 6060854</t>
  </si>
  <si>
    <t>Company name: InvesCore</t>
  </si>
  <si>
    <t>Interest income</t>
  </si>
  <si>
    <t>Performing loan interest income</t>
  </si>
  <si>
    <t>Past due loan interest income</t>
  </si>
  <si>
    <t>Treasury bill interest income</t>
  </si>
  <si>
    <t>Performin finance lease ineterest income</t>
  </si>
  <si>
    <t>Past due finance lease interest income</t>
  </si>
  <si>
    <t>Performing factoring service interest income</t>
  </si>
  <si>
    <t>Past due factoring service interest income</t>
  </si>
  <si>
    <t>Interest income on bank  accounts</t>
  </si>
  <si>
    <t>Interest income from deposit at banks</t>
  </si>
  <si>
    <t>Reversal of interest income</t>
  </si>
  <si>
    <t>Interest expense</t>
  </si>
  <si>
    <t>Interest expense from bank loan</t>
  </si>
  <si>
    <t>Interest expense from other financial institutions</t>
  </si>
  <si>
    <t>Interest expense from project loan fund</t>
  </si>
  <si>
    <t>Interest expense from bill debts</t>
  </si>
  <si>
    <t>Reversal of interest expense</t>
  </si>
  <si>
    <t>Net interest income</t>
  </si>
  <si>
    <t xml:space="preserve">Non-interest income </t>
  </si>
  <si>
    <t>Trading net income</t>
  </si>
  <si>
    <t>Income from foreign currency trading</t>
  </si>
  <si>
    <t>Income from securities trading</t>
  </si>
  <si>
    <t>Adjustment income from rate and valuation</t>
  </si>
  <si>
    <t>Adjustment income from foreign currency rate</t>
  </si>
  <si>
    <t>Financial service fee</t>
  </si>
  <si>
    <t>Finance lease income</t>
  </si>
  <si>
    <t>Trustee service income</t>
  </si>
  <si>
    <t>Wire transfer income</t>
  </si>
  <si>
    <t>Card service income</t>
  </si>
  <si>
    <t>Income from financial advice and information service</t>
  </si>
  <si>
    <t>Income from service fee and commission</t>
  </si>
  <si>
    <t>Other services</t>
  </si>
  <si>
    <t>Adjustment income from trading and rate</t>
  </si>
  <si>
    <t>Loss on foreign currnecy trade</t>
  </si>
  <si>
    <t>Loss on securities trading</t>
  </si>
  <si>
    <t>Adjustment expense from foreign currency rate</t>
  </si>
  <si>
    <t>Adjustment expense from securities valuation</t>
  </si>
  <si>
    <t>Employee related expenses</t>
  </si>
  <si>
    <t>Bonus and incentives</t>
  </si>
  <si>
    <t>Reimbursement expense</t>
  </si>
  <si>
    <t>Employee benefit</t>
  </si>
  <si>
    <t>Contracted employee wages</t>
  </si>
  <si>
    <t>Social Security and Health Insurance expense</t>
  </si>
  <si>
    <t>Business trip</t>
  </si>
  <si>
    <t>Training expense</t>
  </si>
  <si>
    <t>Other expenses</t>
  </si>
  <si>
    <t>Expenses related to collect debts due to securities</t>
  </si>
  <si>
    <t>Expenses related to collect debts due to loans</t>
  </si>
  <si>
    <t>Expenses related to finance lease services</t>
  </si>
  <si>
    <t>Expenses related to factoring service</t>
  </si>
  <si>
    <t>Expensess related to trustee service</t>
  </si>
  <si>
    <t>Audit payment and other professional advice</t>
  </si>
  <si>
    <t>Insurance</t>
  </si>
  <si>
    <t>Lease</t>
  </si>
  <si>
    <t>Utility expense /electricity, water, heat/</t>
  </si>
  <si>
    <t>Depreciation of PPE</t>
  </si>
  <si>
    <t>Security expense</t>
  </si>
  <si>
    <t>Communication and internet expense</t>
  </si>
  <si>
    <t>Fuel and transportation expense</t>
  </si>
  <si>
    <t>Spare parts and maintenance expense</t>
  </si>
  <si>
    <t>Regulatory service fee expense</t>
  </si>
  <si>
    <t xml:space="preserve">Labour safety and fire safety expense </t>
  </si>
  <si>
    <t>Magazine expense</t>
  </si>
  <si>
    <t>Automation expense</t>
  </si>
  <si>
    <t>Dividend expense</t>
  </si>
  <si>
    <t xml:space="preserve">Advertisemnet and marketing expense </t>
  </si>
  <si>
    <t>Stationary expense</t>
  </si>
  <si>
    <t>Sanitary expense</t>
  </si>
  <si>
    <t>Real estate tax expense</t>
  </si>
  <si>
    <t>Training and research expense</t>
  </si>
  <si>
    <t>Net non-interest income/expense</t>
  </si>
  <si>
    <t>Operating income/loss before provision of contingent expense</t>
  </si>
  <si>
    <t>Contingent risk expense</t>
  </si>
  <si>
    <t>Credit loss expense on securities</t>
  </si>
  <si>
    <t>Credit loss expense on loan</t>
  </si>
  <si>
    <t>Credit loss on finace lease</t>
  </si>
  <si>
    <t>Credit loss on factoring services</t>
  </si>
  <si>
    <t>Allowance for doubtful debts</t>
  </si>
  <si>
    <t>Credit loss on repossessed collaterals</t>
  </si>
  <si>
    <t>Gain or loss from main activity</t>
  </si>
  <si>
    <t>Income from non-operating activity</t>
  </si>
  <si>
    <t>Undue loss</t>
  </si>
  <si>
    <t>Income from disposal of assets</t>
  </si>
  <si>
    <t>Dividend income</t>
  </si>
  <si>
    <t>Charity</t>
  </si>
  <si>
    <t xml:space="preserve">Payment outside the balance </t>
  </si>
  <si>
    <t>Expense from non-operating activity</t>
  </si>
  <si>
    <t>Guest expense</t>
  </si>
  <si>
    <t>Penalty expense</t>
  </si>
  <si>
    <t>Loss on asset write off</t>
  </si>
  <si>
    <t>Celebration</t>
  </si>
  <si>
    <t>Gain or loss from ordinary activities</t>
  </si>
  <si>
    <t>Income on non-ordinary activities</t>
  </si>
  <si>
    <t>Expense on non-ordinary activities</t>
  </si>
  <si>
    <t xml:space="preserve">Gain or loss before tax </t>
  </si>
  <si>
    <t>Income tax expense</t>
  </si>
  <si>
    <t>NET PROFIT</t>
  </si>
  <si>
    <t>Adjustments due to changes in accounting policies</t>
  </si>
  <si>
    <t>Restated balance</t>
  </si>
  <si>
    <t>Increase/decrease in revaluation reserves of assets</t>
  </si>
  <si>
    <t>Increase/decrease in revaluation reserves of investment</t>
  </si>
  <si>
    <t>Difference of foreign currency conversion</t>
  </si>
  <si>
    <t>Unrealised gain/loss</t>
  </si>
  <si>
    <t>Net profit for the year</t>
  </si>
  <si>
    <t>Dividends</t>
  </si>
  <si>
    <t>Increase in share capital</t>
  </si>
  <si>
    <t>Share capital</t>
  </si>
  <si>
    <t>Paid in capital</t>
  </si>
  <si>
    <t>Retained earnings</t>
  </si>
  <si>
    <t>Total</t>
  </si>
  <si>
    <t>General Accountant....................... /null/</t>
  </si>
  <si>
    <t>Chief Executive Officer....................... /Bayasgalan.D/</t>
  </si>
  <si>
    <t>"INVESCORE NBFI" JSC Consolidated Financial Statement</t>
  </si>
  <si>
    <t>"INVESCORE NBFI JSC" Consolidated Income Statement</t>
  </si>
  <si>
    <t>"INVESCORE NBFI" JSC Consolidated Statement of Changes in Equity</t>
  </si>
  <si>
    <t>"INVESCORE NBFI" JSC Consolidated Cash Flow Statement</t>
  </si>
  <si>
    <t>At December 31, 2021</t>
  </si>
  <si>
    <t>Other components of equity</t>
  </si>
  <si>
    <t>Non-controllig interest</t>
  </si>
  <si>
    <t>Goodwill</t>
  </si>
  <si>
    <t>Interest expense from trustee</t>
  </si>
  <si>
    <t>At December 31, 2022</t>
  </si>
  <si>
    <t>At June 30, 2023</t>
  </si>
  <si>
    <t xml:space="preserve">Non-interest expense </t>
  </si>
  <si>
    <t>Cash flows from non operating activities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</si>
</sst>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  <numFmt numFmtId="194" formatCode="_(* #,##0.0000_);_(* \(#,##0.0000\);_(* &quot;-&quot;??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4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4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4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3" fontId="4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left" vertical="center" wrapText="1"/>
    </xf>
    <xf numFmtId="172" fontId="4" fillId="0" borderId="10" xfId="57" applyNumberFormat="1" applyFont="1" applyBorder="1" applyAlignment="1">
      <alignment horizontal="left" vertical="center" wrapText="1"/>
      <protection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172" fontId="4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2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2" xfId="0" applyNumberFormat="1" applyFont="1" applyBorder="1" applyAlignment="1">
      <alignment horizontal="right" vertical="center" wrapText="1"/>
    </xf>
    <xf numFmtId="43" fontId="4" fillId="0" borderId="12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vertical="center" wrapText="1"/>
    </xf>
    <xf numFmtId="173" fontId="4" fillId="0" borderId="15" xfId="0" applyNumberFormat="1" applyFont="1" applyBorder="1" applyAlignment="1">
      <alignment horizontal="right" vertical="center" wrapText="1"/>
    </xf>
    <xf numFmtId="173" fontId="2" fillId="0" borderId="15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right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173" fontId="0" fillId="0" borderId="12" xfId="0" applyNumberFormat="1" applyBorder="1" applyAlignment="1">
      <alignment/>
    </xf>
    <xf numFmtId="173" fontId="0" fillId="0" borderId="12" xfId="0" applyNumberFormat="1" applyBorder="1" applyAlignment="1">
      <alignment vertical="center"/>
    </xf>
    <xf numFmtId="173" fontId="6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173" fontId="4" fillId="0" borderId="15" xfId="0" applyNumberFormat="1" applyFont="1" applyBorder="1" applyAlignment="1">
      <alignment horizontal="right" wrapText="1"/>
    </xf>
    <xf numFmtId="172" fontId="4" fillId="33" borderId="10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Border="1" applyAlignment="1">
      <alignment horizontal="right" vertical="center" wrapText="1"/>
    </xf>
    <xf numFmtId="173" fontId="4" fillId="33" borderId="12" xfId="0" applyNumberFormat="1" applyFont="1" applyFill="1" applyBorder="1" applyAlignment="1">
      <alignment horizontal="right" vertical="center" wrapText="1"/>
    </xf>
    <xf numFmtId="173" fontId="2" fillId="33" borderId="12" xfId="0" applyNumberFormat="1" applyFont="1" applyFill="1" applyBorder="1" applyAlignment="1">
      <alignment horizontal="right" vertical="center" wrapText="1"/>
    </xf>
    <xf numFmtId="173" fontId="2" fillId="0" borderId="15" xfId="0" applyNumberFormat="1" applyFont="1" applyBorder="1" applyAlignment="1">
      <alignment horizontal="right" wrapText="1"/>
    </xf>
    <xf numFmtId="173" fontId="0" fillId="0" borderId="0" xfId="0" applyNumberFormat="1" applyFont="1" applyAlignment="1">
      <alignment/>
    </xf>
    <xf numFmtId="173" fontId="3" fillId="0" borderId="12" xfId="0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33">
      <selection activeCell="C148" sqref="C148"/>
    </sheetView>
  </sheetViews>
  <sheetFormatPr defaultColWidth="9.140625" defaultRowHeight="12.75"/>
  <cols>
    <col min="1" max="1" width="10.7109375" style="34" customWidth="1"/>
    <col min="2" max="2" width="9.140625" style="31" customWidth="1"/>
    <col min="3" max="3" width="33.140625" style="31" customWidth="1"/>
    <col min="4" max="4" width="17.00390625" style="31" bestFit="1" customWidth="1"/>
    <col min="5" max="5" width="20.28125" style="31" customWidth="1"/>
    <col min="6" max="6" width="14.00390625" style="32" bestFit="1" customWidth="1"/>
    <col min="7" max="7" width="16.00390625" style="32" bestFit="1" customWidth="1"/>
    <col min="8" max="8" width="15.00390625" style="32" bestFit="1" customWidth="1"/>
    <col min="9" max="9" width="14.28125" style="32" customWidth="1"/>
    <col min="10" max="10" width="9.140625" style="32" customWidth="1"/>
    <col min="11" max="16384" width="9.140625" style="31" customWidth="1"/>
  </cols>
  <sheetData>
    <row r="1" ht="12.75">
      <c r="A1" s="1" t="s">
        <v>441</v>
      </c>
    </row>
    <row r="2" spans="1:5" ht="12.75">
      <c r="A2" s="1" t="s">
        <v>440</v>
      </c>
      <c r="B2" s="33"/>
      <c r="C2" s="33"/>
      <c r="D2" s="34"/>
      <c r="E2" s="34"/>
    </row>
    <row r="3" ht="12.75">
      <c r="B3" s="1" t="s">
        <v>554</v>
      </c>
    </row>
    <row r="4" spans="1:5" ht="12.75">
      <c r="A4" s="4"/>
      <c r="E4" s="71" t="s">
        <v>439</v>
      </c>
    </row>
    <row r="5" spans="1:5" ht="12.75">
      <c r="A5" s="6"/>
      <c r="B5" s="5" t="s">
        <v>0</v>
      </c>
      <c r="C5" s="5" t="s">
        <v>259</v>
      </c>
      <c r="D5" s="5" t="s">
        <v>437</v>
      </c>
      <c r="E5" s="68" t="s">
        <v>438</v>
      </c>
    </row>
    <row r="6" spans="1:5" ht="12.75">
      <c r="A6" s="10"/>
      <c r="B6" s="7" t="s">
        <v>1</v>
      </c>
      <c r="C6" s="8" t="s">
        <v>314</v>
      </c>
      <c r="D6" s="66"/>
      <c r="E6" s="70"/>
    </row>
    <row r="7" spans="1:5" ht="12.75">
      <c r="A7" s="10"/>
      <c r="B7" s="7" t="s">
        <v>1</v>
      </c>
      <c r="C7" s="8" t="s">
        <v>315</v>
      </c>
      <c r="D7" s="66"/>
      <c r="E7" s="70"/>
    </row>
    <row r="8" spans="1:5" ht="12.75">
      <c r="A8" s="10"/>
      <c r="B8" s="7" t="s">
        <v>2</v>
      </c>
      <c r="C8" s="8" t="s">
        <v>316</v>
      </c>
      <c r="D8" s="61">
        <v>50043132</v>
      </c>
      <c r="E8" s="62">
        <v>34364053.52289008</v>
      </c>
    </row>
    <row r="9" spans="1:5" ht="12.75">
      <c r="A9" s="10"/>
      <c r="B9" s="7" t="s">
        <v>3</v>
      </c>
      <c r="C9" s="7" t="s">
        <v>317</v>
      </c>
      <c r="D9" s="9">
        <v>27731</v>
      </c>
      <c r="E9" s="70">
        <v>23270.84271295372</v>
      </c>
    </row>
    <row r="10" spans="1:5" ht="25.5">
      <c r="A10" s="10"/>
      <c r="B10" s="7" t="s">
        <v>4</v>
      </c>
      <c r="C10" s="7" t="s">
        <v>318</v>
      </c>
      <c r="D10" s="9">
        <v>26957150</v>
      </c>
      <c r="E10" s="70">
        <v>30751755.516647134</v>
      </c>
    </row>
    <row r="11" spans="1:5" ht="25.5">
      <c r="A11" s="10"/>
      <c r="B11" s="7" t="s">
        <v>5</v>
      </c>
      <c r="C11" s="7" t="s">
        <v>319</v>
      </c>
      <c r="D11" s="9">
        <v>23058251</v>
      </c>
      <c r="E11" s="70">
        <v>3589027.16353</v>
      </c>
    </row>
    <row r="12" spans="1:5" ht="12.75">
      <c r="A12" s="10"/>
      <c r="B12" s="7" t="s">
        <v>6</v>
      </c>
      <c r="C12" s="48" t="s">
        <v>320</v>
      </c>
      <c r="D12" s="61">
        <v>6922715</v>
      </c>
      <c r="E12" s="69">
        <v>8856943.222499998</v>
      </c>
    </row>
    <row r="13" spans="1:5" ht="12.75">
      <c r="A13" s="10"/>
      <c r="B13" s="7" t="s">
        <v>7</v>
      </c>
      <c r="C13" s="49" t="s">
        <v>321</v>
      </c>
      <c r="D13" s="9">
        <v>0</v>
      </c>
      <c r="E13" s="9">
        <v>0</v>
      </c>
    </row>
    <row r="14" spans="1:5" ht="12.75">
      <c r="A14" s="10"/>
      <c r="B14" s="7" t="s">
        <v>8</v>
      </c>
      <c r="C14" s="49" t="s">
        <v>322</v>
      </c>
      <c r="D14" s="9">
        <v>4442986</v>
      </c>
      <c r="E14" s="9">
        <v>4703026.33819</v>
      </c>
    </row>
    <row r="15" spans="1:5" ht="12.75">
      <c r="A15" s="10"/>
      <c r="B15" s="7" t="s">
        <v>9</v>
      </c>
      <c r="C15" s="49" t="s">
        <v>323</v>
      </c>
      <c r="D15" s="9">
        <v>0</v>
      </c>
      <c r="E15" s="9">
        <v>0</v>
      </c>
    </row>
    <row r="16" spans="1:5" ht="12.75">
      <c r="A16" s="10"/>
      <c r="B16" s="7" t="s">
        <v>10</v>
      </c>
      <c r="C16" s="49" t="s">
        <v>324</v>
      </c>
      <c r="D16" s="9">
        <v>0</v>
      </c>
      <c r="E16" s="9">
        <v>21410.532</v>
      </c>
    </row>
    <row r="17" spans="1:5" ht="12.75">
      <c r="A17" s="10"/>
      <c r="B17" s="7" t="s">
        <v>11</v>
      </c>
      <c r="C17" s="50" t="s">
        <v>325</v>
      </c>
      <c r="D17" s="9">
        <v>2479729</v>
      </c>
      <c r="E17" s="9">
        <v>4175327.4163099993</v>
      </c>
    </row>
    <row r="18" spans="1:5" ht="12.75">
      <c r="A18" s="10"/>
      <c r="B18" s="7" t="s">
        <v>12</v>
      </c>
      <c r="C18" s="51" t="s">
        <v>326</v>
      </c>
      <c r="D18" s="61">
        <v>282331253.8292</v>
      </c>
      <c r="E18" s="61">
        <v>344510048.8915074</v>
      </c>
    </row>
    <row r="19" spans="1:5" ht="12.75">
      <c r="A19" s="10"/>
      <c r="B19" s="7" t="s">
        <v>13</v>
      </c>
      <c r="C19" s="52" t="s">
        <v>327</v>
      </c>
      <c r="D19" s="64">
        <v>282556026</v>
      </c>
      <c r="E19" s="64">
        <v>352625300.49121743</v>
      </c>
    </row>
    <row r="20" spans="1:5" ht="12.75">
      <c r="A20" s="10"/>
      <c r="B20" s="7" t="s">
        <v>14</v>
      </c>
      <c r="C20" s="49" t="s">
        <v>328</v>
      </c>
      <c r="D20" s="9">
        <v>262777104.17999998</v>
      </c>
      <c r="E20" s="9">
        <v>328718826.02260745</v>
      </c>
    </row>
    <row r="21" spans="1:8" ht="12.75">
      <c r="A21" s="10"/>
      <c r="B21" s="7" t="s">
        <v>15</v>
      </c>
      <c r="C21" s="49" t="s">
        <v>329</v>
      </c>
      <c r="D21" s="9">
        <v>7629012.702</v>
      </c>
      <c r="E21" s="9">
        <v>8462488.97729</v>
      </c>
      <c r="F21" s="35"/>
      <c r="H21" s="36"/>
    </row>
    <row r="22" spans="1:5" ht="12.75">
      <c r="A22" s="10"/>
      <c r="B22" s="7" t="s">
        <v>16</v>
      </c>
      <c r="C22" s="49" t="s">
        <v>330</v>
      </c>
      <c r="D22" s="9">
        <v>12149909.117999999</v>
      </c>
      <c r="E22" s="9">
        <v>15443985.49132</v>
      </c>
    </row>
    <row r="23" spans="1:7" ht="12.75">
      <c r="A23" s="10"/>
      <c r="B23" s="7" t="s">
        <v>17</v>
      </c>
      <c r="C23" s="49" t="s">
        <v>331</v>
      </c>
      <c r="D23" s="9"/>
      <c r="E23" s="9">
        <v>6218423.06449</v>
      </c>
      <c r="F23" s="36"/>
      <c r="G23" s="36"/>
    </row>
    <row r="24" spans="1:7" ht="12.75">
      <c r="A24" s="10"/>
      <c r="B24" s="7" t="s">
        <v>18</v>
      </c>
      <c r="C24" s="49" t="s">
        <v>332</v>
      </c>
      <c r="D24" s="9"/>
      <c r="E24" s="9">
        <v>6326205.40319</v>
      </c>
      <c r="F24" s="36"/>
      <c r="G24" s="36"/>
    </row>
    <row r="25" spans="1:7" ht="12.75">
      <c r="A25" s="10"/>
      <c r="B25" s="7" t="s">
        <v>19</v>
      </c>
      <c r="C25" s="49" t="s">
        <v>333</v>
      </c>
      <c r="D25" s="9"/>
      <c r="E25" s="9">
        <v>2899357.02364</v>
      </c>
      <c r="F25" s="36"/>
      <c r="G25" s="36"/>
    </row>
    <row r="26" spans="1:7" ht="12.75">
      <c r="A26" s="10"/>
      <c r="B26" s="7" t="s">
        <v>20</v>
      </c>
      <c r="C26" s="49" t="s">
        <v>334</v>
      </c>
      <c r="D26" s="63">
        <v>-8179303</v>
      </c>
      <c r="E26" s="63">
        <v>8115251.59971</v>
      </c>
      <c r="F26" s="36"/>
      <c r="G26" s="36"/>
    </row>
    <row r="27" spans="1:7" ht="25.5">
      <c r="A27" s="10"/>
      <c r="B27" s="7" t="s">
        <v>21</v>
      </c>
      <c r="C27" s="53" t="s">
        <v>335</v>
      </c>
      <c r="D27" s="64">
        <v>0</v>
      </c>
      <c r="E27" s="64">
        <v>0</v>
      </c>
      <c r="G27" s="36"/>
    </row>
    <row r="28" spans="1:5" ht="25.5">
      <c r="A28" s="10"/>
      <c r="B28" s="7" t="s">
        <v>22</v>
      </c>
      <c r="C28" s="8" t="s">
        <v>336</v>
      </c>
      <c r="D28" s="64">
        <v>0</v>
      </c>
      <c r="E28" s="64">
        <v>0</v>
      </c>
    </row>
    <row r="29" spans="1:5" ht="25.5">
      <c r="A29" s="10"/>
      <c r="B29" s="7" t="s">
        <v>23</v>
      </c>
      <c r="C29" s="7" t="s">
        <v>337</v>
      </c>
      <c r="D29" s="9">
        <v>0</v>
      </c>
      <c r="E29" s="9">
        <v>0</v>
      </c>
    </row>
    <row r="30" spans="1:5" ht="25.5">
      <c r="A30" s="10"/>
      <c r="B30" s="7" t="s">
        <v>24</v>
      </c>
      <c r="C30" s="7" t="s">
        <v>338</v>
      </c>
      <c r="D30" s="9">
        <v>0</v>
      </c>
      <c r="E30" s="9">
        <v>0</v>
      </c>
    </row>
    <row r="31" spans="1:5" ht="25.5">
      <c r="A31" s="10"/>
      <c r="B31" s="7" t="s">
        <v>25</v>
      </c>
      <c r="C31" s="7" t="s">
        <v>339</v>
      </c>
      <c r="D31" s="9">
        <v>0</v>
      </c>
      <c r="E31" s="9">
        <v>0</v>
      </c>
    </row>
    <row r="32" spans="1:5" ht="25.5">
      <c r="A32" s="10"/>
      <c r="B32" s="7" t="s">
        <v>26</v>
      </c>
      <c r="C32" s="7" t="s">
        <v>340</v>
      </c>
      <c r="D32" s="9">
        <v>0</v>
      </c>
      <c r="E32" s="9">
        <v>0</v>
      </c>
    </row>
    <row r="33" spans="1:5" ht="25.5">
      <c r="A33" s="10"/>
      <c r="B33" s="7" t="s">
        <v>27</v>
      </c>
      <c r="C33" s="7" t="s">
        <v>341</v>
      </c>
      <c r="D33" s="9">
        <v>0</v>
      </c>
      <c r="E33" s="9">
        <v>0</v>
      </c>
    </row>
    <row r="34" spans="1:5" ht="25.5">
      <c r="A34" s="10"/>
      <c r="B34" s="7" t="s">
        <v>28</v>
      </c>
      <c r="C34" s="7" t="s">
        <v>342</v>
      </c>
      <c r="D34" s="9">
        <v>0</v>
      </c>
      <c r="E34" s="9">
        <v>0</v>
      </c>
    </row>
    <row r="35" spans="1:5" ht="25.5">
      <c r="A35" s="10"/>
      <c r="B35" s="7" t="s">
        <v>29</v>
      </c>
      <c r="C35" s="8" t="s">
        <v>343</v>
      </c>
      <c r="D35" s="64">
        <v>0</v>
      </c>
      <c r="E35" s="64">
        <v>0</v>
      </c>
    </row>
    <row r="36" spans="1:5" ht="25.5">
      <c r="A36" s="10"/>
      <c r="B36" s="7" t="s">
        <v>30</v>
      </c>
      <c r="C36" s="7" t="s">
        <v>337</v>
      </c>
      <c r="D36" s="9">
        <v>0</v>
      </c>
      <c r="E36" s="9">
        <v>0</v>
      </c>
    </row>
    <row r="37" spans="1:5" ht="25.5">
      <c r="A37" s="10"/>
      <c r="B37" s="7" t="s">
        <v>31</v>
      </c>
      <c r="C37" s="7" t="s">
        <v>338</v>
      </c>
      <c r="D37" s="9">
        <v>0</v>
      </c>
      <c r="E37" s="9">
        <v>0</v>
      </c>
    </row>
    <row r="38" spans="1:5" ht="25.5">
      <c r="A38" s="10"/>
      <c r="B38" s="7" t="s">
        <v>32</v>
      </c>
      <c r="C38" s="7" t="s">
        <v>339</v>
      </c>
      <c r="D38" s="9">
        <v>0</v>
      </c>
      <c r="E38" s="9">
        <v>0</v>
      </c>
    </row>
    <row r="39" spans="1:5" ht="25.5">
      <c r="A39" s="10"/>
      <c r="B39" s="7" t="s">
        <v>33</v>
      </c>
      <c r="C39" s="7" t="s">
        <v>340</v>
      </c>
      <c r="D39" s="9">
        <v>0</v>
      </c>
      <c r="E39" s="9">
        <v>0</v>
      </c>
    </row>
    <row r="40" spans="1:5" ht="25.5">
      <c r="A40" s="10"/>
      <c r="B40" s="7" t="s">
        <v>34</v>
      </c>
      <c r="C40" s="7" t="s">
        <v>341</v>
      </c>
      <c r="D40" s="9">
        <v>0</v>
      </c>
      <c r="E40" s="9">
        <v>0</v>
      </c>
    </row>
    <row r="41" spans="1:5" ht="25.5">
      <c r="A41" s="10"/>
      <c r="B41" s="7" t="s">
        <v>35</v>
      </c>
      <c r="C41" s="7" t="s">
        <v>342</v>
      </c>
      <c r="D41" s="9">
        <v>0</v>
      </c>
      <c r="E41" s="9">
        <v>0</v>
      </c>
    </row>
    <row r="42" spans="1:5" ht="12.75">
      <c r="A42" s="10"/>
      <c r="B42" s="7" t="s">
        <v>36</v>
      </c>
      <c r="C42" s="46" t="s">
        <v>344</v>
      </c>
      <c r="D42" s="9">
        <v>0</v>
      </c>
      <c r="E42" s="9">
        <v>0</v>
      </c>
    </row>
    <row r="43" spans="1:5" ht="12.75">
      <c r="A43" s="10"/>
      <c r="B43" s="7" t="s">
        <v>37</v>
      </c>
      <c r="C43" s="49" t="s">
        <v>345</v>
      </c>
      <c r="D43" s="9">
        <v>0</v>
      </c>
      <c r="E43" s="9">
        <v>0</v>
      </c>
    </row>
    <row r="44" spans="1:5" ht="12.75">
      <c r="A44" s="10"/>
      <c r="B44" s="7" t="s">
        <v>38</v>
      </c>
      <c r="C44" s="49" t="s">
        <v>346</v>
      </c>
      <c r="D44" s="9">
        <v>0</v>
      </c>
      <c r="E44" s="9">
        <v>0</v>
      </c>
    </row>
    <row r="45" spans="1:5" ht="12.75">
      <c r="A45" s="10"/>
      <c r="B45" s="7" t="s">
        <v>39</v>
      </c>
      <c r="C45" s="49" t="s">
        <v>347</v>
      </c>
      <c r="D45" s="9">
        <v>0</v>
      </c>
      <c r="E45" s="9">
        <v>0</v>
      </c>
    </row>
    <row r="46" spans="1:5" ht="12.75">
      <c r="A46" s="10"/>
      <c r="B46" s="7" t="s">
        <v>40</v>
      </c>
      <c r="C46" s="49" t="s">
        <v>348</v>
      </c>
      <c r="D46" s="9">
        <v>0</v>
      </c>
      <c r="E46" s="9">
        <v>0</v>
      </c>
    </row>
    <row r="47" spans="1:5" ht="12.75">
      <c r="A47" s="10"/>
      <c r="B47" s="7" t="s">
        <v>41</v>
      </c>
      <c r="C47" s="49" t="s">
        <v>349</v>
      </c>
      <c r="D47" s="9">
        <v>0</v>
      </c>
      <c r="E47" s="9">
        <v>0</v>
      </c>
    </row>
    <row r="48" spans="1:5" ht="12.75">
      <c r="A48" s="10"/>
      <c r="B48" s="7" t="s">
        <v>42</v>
      </c>
      <c r="C48" s="49" t="s">
        <v>350</v>
      </c>
      <c r="D48" s="9">
        <v>0</v>
      </c>
      <c r="E48" s="9">
        <v>0</v>
      </c>
    </row>
    <row r="49" spans="1:5" ht="12.75">
      <c r="A49" s="10"/>
      <c r="B49" s="7" t="s">
        <v>43</v>
      </c>
      <c r="C49" s="49" t="s">
        <v>351</v>
      </c>
      <c r="D49" s="9">
        <v>0</v>
      </c>
      <c r="E49" s="9">
        <v>0</v>
      </c>
    </row>
    <row r="50" spans="1:5" ht="12.75">
      <c r="A50" s="10"/>
      <c r="B50" s="7" t="s">
        <v>44</v>
      </c>
      <c r="C50" s="49" t="s">
        <v>352</v>
      </c>
      <c r="D50" s="9">
        <v>0</v>
      </c>
      <c r="E50" s="9">
        <v>0</v>
      </c>
    </row>
    <row r="51" spans="1:5" ht="12.75">
      <c r="A51" s="10"/>
      <c r="B51" s="7" t="s">
        <v>45</v>
      </c>
      <c r="C51" s="49" t="s">
        <v>353</v>
      </c>
      <c r="D51" s="9">
        <v>0</v>
      </c>
      <c r="E51" s="9">
        <v>0</v>
      </c>
    </row>
    <row r="52" spans="1:5" ht="12.75">
      <c r="A52" s="10"/>
      <c r="B52" s="7" t="s">
        <v>46</v>
      </c>
      <c r="C52" s="49" t="s">
        <v>347</v>
      </c>
      <c r="D52" s="9">
        <v>0</v>
      </c>
      <c r="E52" s="9">
        <v>0</v>
      </c>
    </row>
    <row r="53" spans="1:5" ht="12.75">
      <c r="A53" s="10"/>
      <c r="B53" s="7" t="s">
        <v>47</v>
      </c>
      <c r="C53" s="49" t="s">
        <v>348</v>
      </c>
      <c r="D53" s="9">
        <v>0</v>
      </c>
      <c r="E53" s="9">
        <v>0</v>
      </c>
    </row>
    <row r="54" spans="1:5" ht="12.75">
      <c r="A54" s="10"/>
      <c r="B54" s="7" t="s">
        <v>48</v>
      </c>
      <c r="C54" s="49" t="s">
        <v>349</v>
      </c>
      <c r="D54" s="9">
        <v>0</v>
      </c>
      <c r="E54" s="9">
        <v>0</v>
      </c>
    </row>
    <row r="55" spans="1:5" ht="12.75">
      <c r="A55" s="10"/>
      <c r="B55" s="7" t="s">
        <v>49</v>
      </c>
      <c r="C55" s="49" t="s">
        <v>350</v>
      </c>
      <c r="D55" s="9">
        <v>0</v>
      </c>
      <c r="E55" s="9">
        <v>0</v>
      </c>
    </row>
    <row r="56" spans="1:5" ht="12.75">
      <c r="A56" s="10"/>
      <c r="B56" s="7" t="s">
        <v>50</v>
      </c>
      <c r="C56" s="49" t="s">
        <v>351</v>
      </c>
      <c r="D56" s="9">
        <v>0</v>
      </c>
      <c r="E56" s="9">
        <v>0</v>
      </c>
    </row>
    <row r="57" spans="1:5" ht="12.75">
      <c r="A57" s="10"/>
      <c r="B57" s="7" t="s">
        <v>51</v>
      </c>
      <c r="C57" s="49" t="s">
        <v>352</v>
      </c>
      <c r="D57" s="9">
        <v>0</v>
      </c>
      <c r="E57" s="9">
        <v>0</v>
      </c>
    </row>
    <row r="58" spans="1:5" ht="12.75">
      <c r="A58" s="10"/>
      <c r="B58" s="7" t="s">
        <v>52</v>
      </c>
      <c r="C58" s="7" t="s">
        <v>354</v>
      </c>
      <c r="D58" s="9">
        <v>0</v>
      </c>
      <c r="E58" s="9">
        <v>0</v>
      </c>
    </row>
    <row r="59" spans="1:5" ht="12.75">
      <c r="A59" s="10"/>
      <c r="B59" s="7" t="s">
        <v>53</v>
      </c>
      <c r="C59" s="7" t="s">
        <v>355</v>
      </c>
      <c r="D59" s="9">
        <v>0</v>
      </c>
      <c r="E59" s="9">
        <v>0</v>
      </c>
    </row>
    <row r="60" spans="1:5" ht="12.75">
      <c r="A60" s="10"/>
      <c r="B60" s="7" t="s">
        <v>54</v>
      </c>
      <c r="C60" s="8" t="s">
        <v>356</v>
      </c>
      <c r="D60" s="61">
        <v>2030566</v>
      </c>
      <c r="E60" s="61">
        <v>11746641.517090011</v>
      </c>
    </row>
    <row r="61" spans="1:6" ht="12.75">
      <c r="A61" s="10"/>
      <c r="B61" s="7" t="s">
        <v>55</v>
      </c>
      <c r="C61" s="8" t="s">
        <v>356</v>
      </c>
      <c r="D61" s="9">
        <v>2030566</v>
      </c>
      <c r="E61" s="9">
        <v>3125899.1547044315</v>
      </c>
      <c r="F61" s="37"/>
    </row>
    <row r="62" spans="1:5" ht="12.75">
      <c r="A62" s="10"/>
      <c r="B62" s="7" t="s">
        <v>56</v>
      </c>
      <c r="C62" s="7" t="s">
        <v>357</v>
      </c>
      <c r="D62" s="9">
        <v>0</v>
      </c>
      <c r="E62" s="9">
        <v>883817.5060599999</v>
      </c>
    </row>
    <row r="63" spans="1:5" ht="12.75">
      <c r="A63" s="10"/>
      <c r="B63" s="7" t="s">
        <v>57</v>
      </c>
      <c r="C63" s="54" t="s">
        <v>358</v>
      </c>
      <c r="D63" s="64">
        <v>7954531</v>
      </c>
      <c r="E63" s="64">
        <v>7797614.828445581</v>
      </c>
    </row>
    <row r="64" spans="1:5" ht="12.75">
      <c r="A64" s="10"/>
      <c r="B64" s="7" t="s">
        <v>58</v>
      </c>
      <c r="C64" s="49" t="s">
        <v>359</v>
      </c>
      <c r="D64" s="9">
        <v>7954531</v>
      </c>
      <c r="E64" s="9">
        <v>7701674.14005558</v>
      </c>
    </row>
    <row r="65" spans="1:5" ht="12.75">
      <c r="A65" s="10"/>
      <c r="B65" s="7" t="s">
        <v>59</v>
      </c>
      <c r="C65" s="49" t="s">
        <v>360</v>
      </c>
      <c r="D65" s="9">
        <v>0</v>
      </c>
      <c r="E65" s="9">
        <v>0</v>
      </c>
    </row>
    <row r="66" spans="1:5" ht="12.75">
      <c r="A66" s="10"/>
      <c r="B66" s="7" t="s">
        <v>60</v>
      </c>
      <c r="C66" s="49" t="s">
        <v>361</v>
      </c>
      <c r="D66" s="9">
        <v>0</v>
      </c>
      <c r="E66" s="9">
        <v>95940.68839</v>
      </c>
    </row>
    <row r="67" spans="1:5" ht="12.75">
      <c r="A67" s="10"/>
      <c r="B67" s="7" t="s">
        <v>61</v>
      </c>
      <c r="C67" s="49" t="s">
        <v>362</v>
      </c>
      <c r="D67" s="9">
        <v>0</v>
      </c>
      <c r="E67" s="9">
        <v>0</v>
      </c>
    </row>
    <row r="68" spans="1:5" ht="12.75">
      <c r="A68" s="10"/>
      <c r="B68" s="7" t="s">
        <v>62</v>
      </c>
      <c r="C68" s="49" t="s">
        <v>363</v>
      </c>
      <c r="D68" s="9"/>
      <c r="E68" s="9">
        <v>1706945.04</v>
      </c>
    </row>
    <row r="69" spans="2:5" ht="12.75">
      <c r="B69" s="7" t="s">
        <v>63</v>
      </c>
      <c r="C69" s="49" t="s">
        <v>364</v>
      </c>
      <c r="D69" s="9">
        <v>9627907.88847504</v>
      </c>
      <c r="E69" s="9">
        <v>4414701.551951307</v>
      </c>
    </row>
    <row r="70" spans="1:7" ht="12.75">
      <c r="A70" s="4"/>
      <c r="B70" s="7" t="s">
        <v>64</v>
      </c>
      <c r="C70" s="49" t="s">
        <v>365</v>
      </c>
      <c r="D70" s="9">
        <v>7140045.530000001</v>
      </c>
      <c r="E70" s="9">
        <v>3432557.8424899997</v>
      </c>
      <c r="G70" s="37"/>
    </row>
    <row r="71" spans="1:7" ht="12.75">
      <c r="A71" s="4"/>
      <c r="B71" s="7" t="s">
        <v>65</v>
      </c>
      <c r="C71" s="49" t="s">
        <v>366</v>
      </c>
      <c r="D71" s="9">
        <v>1302370</v>
      </c>
      <c r="E71" s="9">
        <v>2175355.001572175</v>
      </c>
      <c r="F71" s="35"/>
      <c r="G71" s="37"/>
    </row>
    <row r="72" spans="2:5" ht="12.75">
      <c r="B72" s="7" t="s">
        <v>66</v>
      </c>
      <c r="C72" s="49" t="s">
        <v>367</v>
      </c>
      <c r="D72" s="9">
        <v>561450</v>
      </c>
      <c r="E72" s="9">
        <v>153928.12986217524</v>
      </c>
    </row>
    <row r="73" spans="2:5" ht="12.75">
      <c r="B73" s="7" t="s">
        <v>67</v>
      </c>
      <c r="C73" s="49" t="s">
        <v>368</v>
      </c>
      <c r="D73" s="9">
        <v>0</v>
      </c>
      <c r="E73" s="9">
        <v>0</v>
      </c>
    </row>
    <row r="74" spans="2:5" ht="12.75">
      <c r="B74" s="7" t="s">
        <v>68</v>
      </c>
      <c r="C74" s="49" t="s">
        <v>369</v>
      </c>
      <c r="D74" s="9">
        <v>740920</v>
      </c>
      <c r="E74" s="9">
        <v>2021426.87171</v>
      </c>
    </row>
    <row r="75" spans="2:5" ht="12.75">
      <c r="B75" s="7" t="s">
        <v>69</v>
      </c>
      <c r="C75" s="49" t="s">
        <v>370</v>
      </c>
      <c r="D75" s="9">
        <v>0</v>
      </c>
      <c r="E75" s="9">
        <v>0</v>
      </c>
    </row>
    <row r="76" spans="2:5" ht="12.75">
      <c r="B76" s="7" t="s">
        <v>70</v>
      </c>
      <c r="C76" s="49" t="s">
        <v>371</v>
      </c>
      <c r="D76" s="9">
        <v>0</v>
      </c>
      <c r="E76" s="9">
        <v>0</v>
      </c>
    </row>
    <row r="77" spans="2:5" ht="12.75">
      <c r="B77" s="7" t="s">
        <v>71</v>
      </c>
      <c r="C77" s="49" t="s">
        <v>372</v>
      </c>
      <c r="D77" s="9">
        <v>740920</v>
      </c>
      <c r="E77" s="9">
        <v>2021426.87171</v>
      </c>
    </row>
    <row r="78" spans="2:5" ht="12.75">
      <c r="B78" s="7" t="s">
        <v>72</v>
      </c>
      <c r="C78" s="49" t="s">
        <v>373</v>
      </c>
      <c r="D78" s="9">
        <v>-740920</v>
      </c>
      <c r="E78" s="9">
        <v>1861426.87172</v>
      </c>
    </row>
    <row r="79" spans="2:5" ht="12.75">
      <c r="B79" s="7" t="s">
        <v>73</v>
      </c>
      <c r="C79" s="49" t="s">
        <v>374</v>
      </c>
      <c r="D79" s="9">
        <v>163043.70168067227</v>
      </c>
      <c r="E79" s="9">
        <v>233819.94697781507</v>
      </c>
    </row>
    <row r="80" spans="2:5" ht="12.75">
      <c r="B80" s="7" t="s">
        <v>74</v>
      </c>
      <c r="C80" s="55" t="s">
        <v>307</v>
      </c>
      <c r="D80" s="9">
        <v>5924177.5140056</v>
      </c>
      <c r="E80" s="9">
        <v>434395.632631317</v>
      </c>
    </row>
    <row r="81" spans="2:5" ht="12.75">
      <c r="B81" s="7" t="s">
        <v>75</v>
      </c>
      <c r="C81" s="8" t="s">
        <v>375</v>
      </c>
      <c r="D81" s="64">
        <v>352586723.4859944</v>
      </c>
      <c r="E81" s="64">
        <v>403892388.7059388</v>
      </c>
    </row>
    <row r="82" spans="2:5" ht="12.75">
      <c r="B82" s="7" t="s">
        <v>1</v>
      </c>
      <c r="C82" s="8" t="s">
        <v>376</v>
      </c>
      <c r="D82" s="9"/>
      <c r="E82" s="9"/>
    </row>
    <row r="83" spans="2:5" ht="12.75">
      <c r="B83" s="7" t="s">
        <v>76</v>
      </c>
      <c r="C83" s="8" t="s">
        <v>377</v>
      </c>
      <c r="D83" s="64">
        <v>2105539.5140056014</v>
      </c>
      <c r="E83" s="64">
        <v>9437415.255464647</v>
      </c>
    </row>
    <row r="84" spans="2:7" ht="12.75">
      <c r="B84" s="7" t="s">
        <v>77</v>
      </c>
      <c r="C84" s="7" t="s">
        <v>378</v>
      </c>
      <c r="D84" s="9">
        <v>18492</v>
      </c>
      <c r="E84" s="9">
        <v>4182732.95</v>
      </c>
      <c r="G84" s="36"/>
    </row>
    <row r="85" spans="2:5" ht="12.75">
      <c r="B85" s="7" t="s">
        <v>78</v>
      </c>
      <c r="C85" s="7" t="s">
        <v>379</v>
      </c>
      <c r="D85" s="9">
        <v>-3344</v>
      </c>
      <c r="E85" s="9">
        <v>3710.0330099999996</v>
      </c>
    </row>
    <row r="86" spans="2:6" ht="12.75">
      <c r="B86" s="7" t="s">
        <v>79</v>
      </c>
      <c r="C86" s="7" t="s">
        <v>380</v>
      </c>
      <c r="D86" s="9">
        <v>979893.0168067226</v>
      </c>
      <c r="E86" s="9">
        <v>5159993.203491892</v>
      </c>
      <c r="F86" s="37"/>
    </row>
    <row r="87" spans="2:6" ht="12.75">
      <c r="B87" s="7" t="s">
        <v>80</v>
      </c>
      <c r="C87" s="7" t="s">
        <v>381</v>
      </c>
      <c r="D87" s="9">
        <v>-279566.6386554622</v>
      </c>
      <c r="E87" s="9">
        <v>1443315.6153006481</v>
      </c>
      <c r="F87" s="37"/>
    </row>
    <row r="88" spans="2:5" ht="12.75">
      <c r="B88" s="7" t="s">
        <v>81</v>
      </c>
      <c r="C88" s="7" t="s">
        <v>382</v>
      </c>
      <c r="D88" s="9">
        <v>2177887.302521008</v>
      </c>
      <c r="E88" s="9">
        <v>2716317.003579835</v>
      </c>
    </row>
    <row r="89" spans="2:5" ht="12.75">
      <c r="B89" s="7" t="s">
        <v>82</v>
      </c>
      <c r="C89" s="7" t="s">
        <v>383</v>
      </c>
      <c r="D89" s="9">
        <v>-1080449.1666666667</v>
      </c>
      <c r="E89" s="9">
        <v>1467229.1102119512</v>
      </c>
    </row>
    <row r="90" spans="2:5" ht="12.75">
      <c r="B90" s="7" t="s">
        <v>83</v>
      </c>
      <c r="C90" s="7" t="s">
        <v>384</v>
      </c>
      <c r="D90" s="9">
        <v>0</v>
      </c>
      <c r="E90" s="9">
        <v>0</v>
      </c>
    </row>
    <row r="91" spans="2:5" ht="12.75">
      <c r="B91" s="7">
        <v>10.8</v>
      </c>
      <c r="C91" s="7" t="s">
        <v>561</v>
      </c>
      <c r="D91" s="9">
        <v>292627</v>
      </c>
      <c r="E91" s="9">
        <v>292626.85691552184</v>
      </c>
    </row>
    <row r="92" spans="2:5" ht="12.75">
      <c r="B92" s="7" t="s">
        <v>84</v>
      </c>
      <c r="C92" s="8" t="s">
        <v>385</v>
      </c>
      <c r="D92" s="64">
        <v>3818638</v>
      </c>
      <c r="E92" s="64">
        <v>3896517.407064792</v>
      </c>
    </row>
    <row r="93" spans="2:5" ht="12.75">
      <c r="B93" s="7" t="s">
        <v>85</v>
      </c>
      <c r="C93" s="7" t="s">
        <v>385</v>
      </c>
      <c r="D93" s="9">
        <v>4588113</v>
      </c>
      <c r="E93" s="9">
        <v>4862349.023804953</v>
      </c>
    </row>
    <row r="94" spans="2:5" ht="25.5">
      <c r="B94" s="7" t="s">
        <v>86</v>
      </c>
      <c r="C94" s="7" t="s">
        <v>386</v>
      </c>
      <c r="D94" s="9">
        <v>-769475</v>
      </c>
      <c r="E94" s="9">
        <v>965831.6167401612</v>
      </c>
    </row>
    <row r="95" spans="2:5" ht="12.75">
      <c r="B95" s="7" t="s">
        <v>87</v>
      </c>
      <c r="C95" s="8" t="s">
        <v>387</v>
      </c>
      <c r="D95" s="64">
        <v>5924177.514005601</v>
      </c>
      <c r="E95" s="64">
        <v>13333932.66252944</v>
      </c>
    </row>
    <row r="96" spans="2:9" ht="12.75">
      <c r="B96" s="7" t="s">
        <v>88</v>
      </c>
      <c r="C96" s="8" t="s">
        <v>388</v>
      </c>
      <c r="D96" s="64">
        <v>358510901</v>
      </c>
      <c r="E96" s="64">
        <v>417226321.36846834</v>
      </c>
      <c r="G96" s="38"/>
      <c r="H96" s="37"/>
      <c r="I96" s="37"/>
    </row>
    <row r="97" spans="2:5" ht="12.75">
      <c r="B97" s="7" t="s">
        <v>1</v>
      </c>
      <c r="C97" s="8" t="s">
        <v>389</v>
      </c>
      <c r="D97" s="9"/>
      <c r="E97" s="9">
        <v>0</v>
      </c>
    </row>
    <row r="98" spans="2:5" ht="12.75">
      <c r="B98" s="7" t="s">
        <v>89</v>
      </c>
      <c r="C98" s="8" t="s">
        <v>390</v>
      </c>
      <c r="D98" s="61">
        <v>64215485</v>
      </c>
      <c r="E98" s="61">
        <v>65574799.99899001</v>
      </c>
    </row>
    <row r="99" spans="2:5" ht="25.5">
      <c r="B99" s="7" t="s">
        <v>90</v>
      </c>
      <c r="C99" s="7" t="s">
        <v>391</v>
      </c>
      <c r="D99" s="9">
        <v>20044971</v>
      </c>
      <c r="E99" s="9">
        <v>21349999.998990003</v>
      </c>
    </row>
    <row r="100" spans="2:5" ht="25.5">
      <c r="B100" s="7" t="s">
        <v>91</v>
      </c>
      <c r="C100" s="7" t="s">
        <v>392</v>
      </c>
      <c r="D100" s="9">
        <v>0</v>
      </c>
      <c r="E100" s="9">
        <v>0</v>
      </c>
    </row>
    <row r="101" spans="2:5" ht="12.75">
      <c r="B101" s="7" t="s">
        <v>92</v>
      </c>
      <c r="C101" s="7" t="s">
        <v>393</v>
      </c>
      <c r="D101" s="9">
        <v>44170514</v>
      </c>
      <c r="E101" s="9">
        <v>44224800</v>
      </c>
    </row>
    <row r="102" spans="2:5" ht="12.75">
      <c r="B102" s="7" t="s">
        <v>93</v>
      </c>
      <c r="C102" s="7" t="s">
        <v>394</v>
      </c>
      <c r="D102" s="9">
        <v>0</v>
      </c>
      <c r="E102" s="9">
        <v>0</v>
      </c>
    </row>
    <row r="103" spans="2:5" ht="12.75">
      <c r="B103" s="7" t="s">
        <v>94</v>
      </c>
      <c r="C103" s="56" t="s">
        <v>395</v>
      </c>
      <c r="D103" s="9">
        <v>0</v>
      </c>
      <c r="E103" s="9">
        <v>0</v>
      </c>
    </row>
    <row r="104" spans="2:5" ht="12.75">
      <c r="B104" s="7" t="s">
        <v>95</v>
      </c>
      <c r="C104" s="48" t="s">
        <v>307</v>
      </c>
      <c r="D104" s="61">
        <v>85440869</v>
      </c>
      <c r="E104" s="61">
        <v>91431260.04645</v>
      </c>
    </row>
    <row r="105" spans="2:5" ht="12.75">
      <c r="B105" s="7" t="s">
        <v>96</v>
      </c>
      <c r="C105" s="75" t="s">
        <v>396</v>
      </c>
      <c r="D105" s="9">
        <v>85440869</v>
      </c>
      <c r="E105" s="9">
        <v>90025478.94645</v>
      </c>
    </row>
    <row r="106" spans="2:5" ht="12.75">
      <c r="B106" s="7" t="s">
        <v>97</v>
      </c>
      <c r="C106" s="49" t="s">
        <v>397</v>
      </c>
      <c r="D106" s="9">
        <v>0</v>
      </c>
      <c r="E106" s="9">
        <v>0</v>
      </c>
    </row>
    <row r="107" spans="2:5" ht="12.75">
      <c r="B107" s="7" t="s">
        <v>98</v>
      </c>
      <c r="C107" s="49" t="s">
        <v>398</v>
      </c>
      <c r="D107" s="9"/>
      <c r="E107" s="9">
        <v>1405781.1</v>
      </c>
    </row>
    <row r="108" spans="2:5" ht="12.75">
      <c r="B108" s="7" t="s">
        <v>99</v>
      </c>
      <c r="C108" s="49" t="s">
        <v>399</v>
      </c>
      <c r="D108" s="9">
        <v>0</v>
      </c>
      <c r="E108" s="9">
        <v>0</v>
      </c>
    </row>
    <row r="109" spans="2:5" ht="12.75">
      <c r="B109" s="7" t="s">
        <v>100</v>
      </c>
      <c r="C109" s="49" t="s">
        <v>400</v>
      </c>
      <c r="D109" s="9">
        <v>0</v>
      </c>
      <c r="E109" s="9">
        <v>0</v>
      </c>
    </row>
    <row r="110" spans="2:5" ht="12.75">
      <c r="B110" s="7" t="s">
        <v>101</v>
      </c>
      <c r="C110" s="53" t="s">
        <v>401</v>
      </c>
      <c r="D110" s="61">
        <v>36467240.16999999</v>
      </c>
      <c r="E110" s="61">
        <v>51949134.42825343</v>
      </c>
    </row>
    <row r="111" spans="2:5" ht="12.75">
      <c r="B111" s="7" t="s">
        <v>102</v>
      </c>
      <c r="C111" s="8" t="s">
        <v>402</v>
      </c>
      <c r="D111" s="9">
        <v>279434</v>
      </c>
      <c r="E111" s="9">
        <v>6369388.4767884575</v>
      </c>
    </row>
    <row r="112" spans="2:5" ht="12.75">
      <c r="B112" s="7" t="s">
        <v>103</v>
      </c>
      <c r="C112" s="7" t="s">
        <v>403</v>
      </c>
      <c r="D112" s="9">
        <v>279434</v>
      </c>
      <c r="E112" s="9">
        <v>709554.2712584591</v>
      </c>
    </row>
    <row r="113" spans="2:5" ht="12.75">
      <c r="B113" s="7" t="s">
        <v>104</v>
      </c>
      <c r="C113" s="56" t="s">
        <v>404</v>
      </c>
      <c r="D113" s="9">
        <v>0</v>
      </c>
      <c r="E113" s="9">
        <v>1067571.75637</v>
      </c>
    </row>
    <row r="114" spans="2:5" ht="12.75">
      <c r="B114" s="7" t="s">
        <v>105</v>
      </c>
      <c r="C114" s="7" t="s">
        <v>405</v>
      </c>
      <c r="D114" s="9">
        <v>0</v>
      </c>
      <c r="E114" s="9">
        <v>4592262.44916</v>
      </c>
    </row>
    <row r="115" spans="2:5" ht="12.75">
      <c r="B115" s="7" t="s">
        <v>106</v>
      </c>
      <c r="C115" s="8" t="s">
        <v>406</v>
      </c>
      <c r="D115" s="61">
        <v>36187806.16999999</v>
      </c>
      <c r="E115" s="61">
        <v>45579745.95146497</v>
      </c>
    </row>
    <row r="116" spans="2:5" ht="12.75">
      <c r="B116" s="7" t="s">
        <v>107</v>
      </c>
      <c r="C116" s="56" t="s">
        <v>407</v>
      </c>
      <c r="D116" s="9"/>
      <c r="E116" s="9">
        <v>4384897.04</v>
      </c>
    </row>
    <row r="117" spans="2:5" ht="12.75">
      <c r="B117" s="7" t="s">
        <v>108</v>
      </c>
      <c r="C117" s="7" t="s">
        <v>408</v>
      </c>
      <c r="D117" s="9">
        <v>0</v>
      </c>
      <c r="E117" s="9">
        <v>0</v>
      </c>
    </row>
    <row r="118" spans="2:5" ht="12.75">
      <c r="B118" s="7" t="s">
        <v>109</v>
      </c>
      <c r="C118" s="7" t="s">
        <v>409</v>
      </c>
      <c r="D118" s="9">
        <v>168724</v>
      </c>
      <c r="E118" s="9">
        <v>155703.2741890398</v>
      </c>
    </row>
    <row r="119" spans="2:5" ht="12.75">
      <c r="B119" s="7" t="s">
        <v>110</v>
      </c>
      <c r="C119" s="7" t="s">
        <v>410</v>
      </c>
      <c r="D119" s="9"/>
      <c r="E119" s="9">
        <v>46510.21398904993</v>
      </c>
    </row>
    <row r="120" spans="2:7" ht="12.75">
      <c r="B120" s="7" t="s">
        <v>111</v>
      </c>
      <c r="C120" s="7" t="s">
        <v>411</v>
      </c>
      <c r="D120" s="9">
        <v>38913</v>
      </c>
      <c r="E120" s="9">
        <v>851160.9959762364</v>
      </c>
      <c r="G120" s="38"/>
    </row>
    <row r="121" spans="2:7" ht="12.75">
      <c r="B121" s="7" t="s">
        <v>112</v>
      </c>
      <c r="C121" s="7" t="s">
        <v>412</v>
      </c>
      <c r="D121" s="9">
        <v>1348182</v>
      </c>
      <c r="E121" s="9">
        <v>2476077.95580238</v>
      </c>
      <c r="G121" s="38"/>
    </row>
    <row r="122" spans="2:7" ht="12.75">
      <c r="B122" s="7" t="s">
        <v>113</v>
      </c>
      <c r="C122" s="7" t="s">
        <v>307</v>
      </c>
      <c r="D122" s="9">
        <v>34631987.16999999</v>
      </c>
      <c r="E122" s="9">
        <v>37665396.471508265</v>
      </c>
      <c r="F122" s="37"/>
      <c r="G122" s="38"/>
    </row>
    <row r="123" spans="2:7" ht="12.75">
      <c r="B123" s="7" t="s">
        <v>114</v>
      </c>
      <c r="C123" s="8" t="s">
        <v>413</v>
      </c>
      <c r="D123" s="61">
        <v>186123594.17</v>
      </c>
      <c r="E123" s="61">
        <v>208955194.47369343</v>
      </c>
      <c r="G123" s="38"/>
    </row>
    <row r="124" spans="2:7" ht="12.75">
      <c r="B124" s="7" t="s">
        <v>1</v>
      </c>
      <c r="C124" s="8" t="s">
        <v>414</v>
      </c>
      <c r="D124" s="9"/>
      <c r="E124" s="9">
        <v>0</v>
      </c>
      <c r="G124" s="38"/>
    </row>
    <row r="125" spans="2:7" ht="38.25">
      <c r="B125" s="7" t="s">
        <v>115</v>
      </c>
      <c r="C125" s="7" t="s">
        <v>415</v>
      </c>
      <c r="D125" s="9">
        <v>49133965.830000006</v>
      </c>
      <c r="E125" s="9">
        <v>70703418.06757163</v>
      </c>
      <c r="G125" s="35"/>
    </row>
    <row r="126" spans="2:7" ht="38.25">
      <c r="B126" s="7" t="s">
        <v>116</v>
      </c>
      <c r="C126" s="7" t="s">
        <v>416</v>
      </c>
      <c r="D126" s="9">
        <v>0</v>
      </c>
      <c r="E126" s="9">
        <v>708332.412898562</v>
      </c>
      <c r="G126" s="39"/>
    </row>
    <row r="127" spans="2:5" ht="12.75">
      <c r="B127" s="7" t="s">
        <v>117</v>
      </c>
      <c r="C127" s="56" t="s">
        <v>417</v>
      </c>
      <c r="D127" s="9">
        <v>0</v>
      </c>
      <c r="E127" s="9">
        <v>0</v>
      </c>
    </row>
    <row r="128" spans="2:5" ht="12.75">
      <c r="B128" s="7" t="s">
        <v>118</v>
      </c>
      <c r="C128" s="8" t="s">
        <v>418</v>
      </c>
      <c r="D128" s="61">
        <v>49133965.830000006</v>
      </c>
      <c r="E128" s="61">
        <v>71411750.48047018</v>
      </c>
    </row>
    <row r="129" spans="2:8" ht="12.75">
      <c r="B129" s="7" t="s">
        <v>119</v>
      </c>
      <c r="C129" s="8" t="s">
        <v>419</v>
      </c>
      <c r="D129" s="61">
        <v>235257560</v>
      </c>
      <c r="E129" s="61">
        <v>280366944.9541637</v>
      </c>
      <c r="G129" s="38"/>
      <c r="H129" s="39"/>
    </row>
    <row r="130" spans="2:8" ht="12.75">
      <c r="B130" s="7" t="s">
        <v>1</v>
      </c>
      <c r="C130" s="8" t="s">
        <v>420</v>
      </c>
      <c r="D130" s="9"/>
      <c r="E130" s="9">
        <v>0</v>
      </c>
      <c r="H130" s="38"/>
    </row>
    <row r="131" spans="2:5" ht="12.75">
      <c r="B131" s="7" t="s">
        <v>120</v>
      </c>
      <c r="C131" s="7" t="s">
        <v>421</v>
      </c>
      <c r="D131" s="9">
        <v>17193951</v>
      </c>
      <c r="E131" s="9">
        <v>17193951.787000004</v>
      </c>
    </row>
    <row r="132" spans="2:5" ht="12.75">
      <c r="B132" s="7" t="s">
        <v>121</v>
      </c>
      <c r="C132" s="7" t="s">
        <v>422</v>
      </c>
      <c r="D132" s="9">
        <v>0</v>
      </c>
      <c r="E132" s="9">
        <v>0</v>
      </c>
    </row>
    <row r="133" spans="2:5" ht="12.75">
      <c r="B133" s="7" t="s">
        <v>122</v>
      </c>
      <c r="C133" s="7" t="s">
        <v>423</v>
      </c>
      <c r="D133" s="9">
        <v>0</v>
      </c>
      <c r="E133" s="9">
        <v>0</v>
      </c>
    </row>
    <row r="134" spans="2:5" ht="12.75">
      <c r="B134" s="7" t="s">
        <v>123</v>
      </c>
      <c r="C134" s="8" t="s">
        <v>424</v>
      </c>
      <c r="D134" s="64">
        <v>17193951</v>
      </c>
      <c r="E134" s="64">
        <v>17193951.787000004</v>
      </c>
    </row>
    <row r="135" spans="2:5" ht="12.75">
      <c r="B135" s="7" t="s">
        <v>124</v>
      </c>
      <c r="C135" s="8" t="s">
        <v>425</v>
      </c>
      <c r="D135" s="64">
        <v>105797001</v>
      </c>
      <c r="E135" s="64">
        <v>119665424.62730618</v>
      </c>
    </row>
    <row r="136" spans="2:5" ht="12.75">
      <c r="B136" s="7" t="s">
        <v>125</v>
      </c>
      <c r="C136" s="7" t="s">
        <v>426</v>
      </c>
      <c r="D136" s="9">
        <v>29820733</v>
      </c>
      <c r="E136" s="9">
        <v>29820733.32497</v>
      </c>
    </row>
    <row r="137" spans="2:5" ht="12.75">
      <c r="B137" s="7" t="s">
        <v>126</v>
      </c>
      <c r="C137" s="7" t="s">
        <v>427</v>
      </c>
      <c r="D137" s="9">
        <v>0</v>
      </c>
      <c r="E137" s="9">
        <v>0</v>
      </c>
    </row>
    <row r="138" spans="2:5" ht="12.75">
      <c r="B138" s="7" t="s">
        <v>127</v>
      </c>
      <c r="C138" s="7" t="s">
        <v>428</v>
      </c>
      <c r="D138" s="9">
        <v>377150</v>
      </c>
      <c r="E138" s="9">
        <v>303895.8543719174</v>
      </c>
    </row>
    <row r="139" spans="2:5" ht="25.5">
      <c r="B139" s="7" t="s">
        <v>128</v>
      </c>
      <c r="C139" s="7" t="s">
        <v>429</v>
      </c>
      <c r="D139" s="9">
        <v>5000000</v>
      </c>
      <c r="E139" s="9">
        <v>5000000</v>
      </c>
    </row>
    <row r="140" spans="2:6" ht="12.75">
      <c r="B140" s="7" t="s">
        <v>129</v>
      </c>
      <c r="C140" s="8" t="s">
        <v>430</v>
      </c>
      <c r="D140" s="9">
        <v>70615756</v>
      </c>
      <c r="E140" s="9">
        <v>84557433.42174424</v>
      </c>
      <c r="F140" s="40"/>
    </row>
    <row r="141" spans="2:8" ht="12.75">
      <c r="B141" s="7" t="s">
        <v>130</v>
      </c>
      <c r="C141" s="7" t="s">
        <v>431</v>
      </c>
      <c r="D141" s="9">
        <v>33625564</v>
      </c>
      <c r="E141" s="9">
        <v>17648760.378602844</v>
      </c>
      <c r="G141" s="38"/>
      <c r="H141" s="39"/>
    </row>
    <row r="142" spans="2:9" ht="12.75">
      <c r="B142" s="7" t="s">
        <v>131</v>
      </c>
      <c r="C142" s="7" t="s">
        <v>432</v>
      </c>
      <c r="D142" s="9">
        <v>36990192</v>
      </c>
      <c r="E142" s="9">
        <v>66908673.0431414</v>
      </c>
      <c r="G142" s="38"/>
      <c r="I142" s="39"/>
    </row>
    <row r="143" spans="2:5" ht="12.75">
      <c r="B143" s="7" t="s">
        <v>132</v>
      </c>
      <c r="C143" s="7" t="s">
        <v>433</v>
      </c>
      <c r="D143" s="9">
        <v>-16638</v>
      </c>
      <c r="E143" s="9">
        <v>-16637.97378</v>
      </c>
    </row>
    <row r="144" spans="2:5" ht="12.75">
      <c r="B144" s="7" t="s">
        <v>133</v>
      </c>
      <c r="C144" s="7" t="s">
        <v>434</v>
      </c>
      <c r="D144" s="9">
        <v>0</v>
      </c>
      <c r="E144" s="9">
        <v>0</v>
      </c>
    </row>
    <row r="145" spans="2:7" ht="12.75">
      <c r="B145" s="7" t="s">
        <v>134</v>
      </c>
      <c r="C145" s="8" t="s">
        <v>435</v>
      </c>
      <c r="D145" s="65">
        <v>123253342</v>
      </c>
      <c r="E145" s="65">
        <v>136859376.41430616</v>
      </c>
      <c r="G145" s="37"/>
    </row>
    <row r="146" spans="2:8" ht="12.75">
      <c r="B146" s="7" t="s">
        <v>135</v>
      </c>
      <c r="C146" s="8" t="s">
        <v>436</v>
      </c>
      <c r="D146" s="65">
        <v>358510901</v>
      </c>
      <c r="E146" s="65">
        <v>417226321.36846983</v>
      </c>
      <c r="H146" s="36"/>
    </row>
    <row r="147" spans="4:5" ht="12.75">
      <c r="D147" s="41"/>
      <c r="E147" s="41"/>
    </row>
    <row r="148" spans="3:5" ht="12.75">
      <c r="C148" s="16" t="s">
        <v>553</v>
      </c>
      <c r="E148" s="32"/>
    </row>
    <row r="149" spans="3:5" ht="12.75">
      <c r="C149" s="16" t="s">
        <v>552</v>
      </c>
      <c r="E149" s="32"/>
    </row>
    <row r="151" spans="4:5" ht="12.75">
      <c r="D151" s="42"/>
      <c r="E151" s="42"/>
    </row>
    <row r="152" spans="4:5" ht="12.75">
      <c r="D152" s="42"/>
      <c r="E152" s="42"/>
    </row>
    <row r="153" spans="4:5" ht="12.75">
      <c r="D153" s="42"/>
      <c r="E153" s="42"/>
    </row>
    <row r="154" spans="4:5" ht="12.75">
      <c r="D154" s="43"/>
      <c r="E154" s="43"/>
    </row>
    <row r="155" spans="4:5" ht="12.75">
      <c r="D155" s="43"/>
      <c r="E155" s="42"/>
    </row>
    <row r="156" spans="4:5" ht="12.75">
      <c r="D156" s="42"/>
      <c r="E156" s="42"/>
    </row>
    <row r="157" spans="4:5" ht="12.75">
      <c r="D157" s="42"/>
      <c r="E157" s="42"/>
    </row>
    <row r="158" spans="4:5" ht="12.75">
      <c r="D158" s="42"/>
      <c r="E158" s="42"/>
    </row>
    <row r="159" spans="4:5" ht="12.75">
      <c r="D159" s="42"/>
      <c r="E159" s="42"/>
    </row>
    <row r="160" spans="4:5" ht="12.75">
      <c r="D160" s="42"/>
      <c r="E160" s="42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B58">
      <selection activeCell="C13" sqref="C13"/>
    </sheetView>
  </sheetViews>
  <sheetFormatPr defaultColWidth="9.140625" defaultRowHeight="12.75"/>
  <cols>
    <col min="1" max="1" width="6.7109375" style="17" customWidth="1"/>
    <col min="3" max="3" width="33.140625" style="0" customWidth="1"/>
    <col min="4" max="4" width="17.00390625" style="22" bestFit="1" customWidth="1"/>
    <col min="5" max="5" width="18.57421875" style="22" customWidth="1"/>
    <col min="6" max="6" width="11.7109375" style="0" bestFit="1" customWidth="1"/>
    <col min="7" max="7" width="10.28125" style="0" bestFit="1" customWidth="1"/>
  </cols>
  <sheetData>
    <row r="1" spans="1:2" ht="12.75">
      <c r="A1" s="1" t="s">
        <v>441</v>
      </c>
      <c r="B1" s="31"/>
    </row>
    <row r="2" spans="1:5" ht="12.75">
      <c r="A2" s="1" t="s">
        <v>440</v>
      </c>
      <c r="B2" s="33"/>
      <c r="C2" s="2"/>
      <c r="D2" s="23"/>
      <c r="E2" s="23"/>
    </row>
    <row r="3" spans="1:2" ht="12.75">
      <c r="A3" s="34"/>
      <c r="B3" s="1" t="s">
        <v>555</v>
      </c>
    </row>
    <row r="4" spans="1:5" ht="12.75">
      <c r="A4" s="18"/>
      <c r="E4" s="3" t="s">
        <v>439</v>
      </c>
    </row>
    <row r="5" spans="1:5" ht="18" customHeight="1">
      <c r="A5" s="19"/>
      <c r="B5" s="5" t="s">
        <v>0</v>
      </c>
      <c r="C5" s="5" t="s">
        <v>259</v>
      </c>
      <c r="D5" s="5" t="s">
        <v>437</v>
      </c>
      <c r="E5" s="5" t="s">
        <v>438</v>
      </c>
    </row>
    <row r="6" spans="1:5" ht="12.75">
      <c r="A6" s="20"/>
      <c r="B6" s="7" t="s">
        <v>2</v>
      </c>
      <c r="C6" s="8" t="s">
        <v>442</v>
      </c>
      <c r="D6" s="67">
        <v>94296073.23235616</v>
      </c>
      <c r="E6" s="52">
        <v>57045053.665523976</v>
      </c>
    </row>
    <row r="7" spans="1:5" ht="12.75">
      <c r="A7" s="20"/>
      <c r="B7" s="7" t="s">
        <v>3</v>
      </c>
      <c r="C7" s="7" t="s">
        <v>443</v>
      </c>
      <c r="D7" s="66">
        <v>81051602.23235616</v>
      </c>
      <c r="E7" s="72">
        <f>51476366.294054+691088.774970006</f>
        <v>52167455.069024004</v>
      </c>
    </row>
    <row r="8" spans="1:5" ht="12.75">
      <c r="A8" s="20"/>
      <c r="B8" s="7" t="s">
        <v>4</v>
      </c>
      <c r="C8" s="7" t="s">
        <v>444</v>
      </c>
      <c r="D8" s="66">
        <v>0</v>
      </c>
      <c r="E8" s="72">
        <v>7850706.71845</v>
      </c>
    </row>
    <row r="9" spans="1:5" ht="12.75">
      <c r="A9" s="20"/>
      <c r="B9" s="7" t="s">
        <v>5</v>
      </c>
      <c r="C9" s="7" t="s">
        <v>445</v>
      </c>
      <c r="D9" s="66">
        <v>0</v>
      </c>
      <c r="E9" s="72">
        <v>336273.01582</v>
      </c>
    </row>
    <row r="10" spans="1:5" ht="25.5">
      <c r="A10" s="20"/>
      <c r="B10" s="7" t="s">
        <v>136</v>
      </c>
      <c r="C10" s="7" t="s">
        <v>446</v>
      </c>
      <c r="D10" s="66">
        <v>0</v>
      </c>
      <c r="E10" s="72">
        <v>0</v>
      </c>
    </row>
    <row r="11" spans="1:5" ht="25.5">
      <c r="A11" s="20"/>
      <c r="B11" s="7" t="s">
        <v>137</v>
      </c>
      <c r="C11" s="7" t="s">
        <v>447</v>
      </c>
      <c r="D11" s="66">
        <v>0</v>
      </c>
      <c r="E11" s="72">
        <v>0</v>
      </c>
    </row>
    <row r="12" spans="1:5" ht="25.5">
      <c r="A12" s="20"/>
      <c r="B12" s="7" t="s">
        <v>138</v>
      </c>
      <c r="C12" s="7" t="s">
        <v>448</v>
      </c>
      <c r="D12" s="66">
        <v>0</v>
      </c>
      <c r="E12" s="72">
        <v>0</v>
      </c>
    </row>
    <row r="13" spans="1:5" ht="25.5">
      <c r="A13" s="20"/>
      <c r="B13" s="7" t="s">
        <v>139</v>
      </c>
      <c r="C13" s="7" t="s">
        <v>449</v>
      </c>
      <c r="D13" s="66">
        <v>0</v>
      </c>
      <c r="E13" s="72">
        <v>0</v>
      </c>
    </row>
    <row r="14" spans="1:5" ht="12.75">
      <c r="A14" s="20"/>
      <c r="B14" s="7" t="s">
        <v>140</v>
      </c>
      <c r="C14" s="7" t="s">
        <v>450</v>
      </c>
      <c r="D14" s="66">
        <v>0</v>
      </c>
      <c r="E14" s="72">
        <v>31383.70254</v>
      </c>
    </row>
    <row r="15" spans="1:5" ht="12.75">
      <c r="A15" s="20"/>
      <c r="B15" s="7" t="s">
        <v>141</v>
      </c>
      <c r="C15" s="7" t="s">
        <v>451</v>
      </c>
      <c r="D15" s="66">
        <v>0</v>
      </c>
      <c r="E15" s="73">
        <v>515211.86107999994</v>
      </c>
    </row>
    <row r="16" spans="1:5" ht="12.75">
      <c r="A16" s="20"/>
      <c r="B16" s="7" t="s">
        <v>142</v>
      </c>
      <c r="C16" s="7" t="s">
        <v>452</v>
      </c>
      <c r="D16" s="66">
        <v>0</v>
      </c>
      <c r="E16" s="72">
        <v>-3855976.7013900005</v>
      </c>
    </row>
    <row r="17" spans="1:5" ht="12.75">
      <c r="A17" s="20"/>
      <c r="B17" s="7" t="s">
        <v>6</v>
      </c>
      <c r="C17" s="8" t="s">
        <v>453</v>
      </c>
      <c r="D17" s="67">
        <v>25329081</v>
      </c>
      <c r="E17" s="52">
        <v>18766120.4122748</v>
      </c>
    </row>
    <row r="18" spans="1:5" ht="12.75">
      <c r="A18" s="20"/>
      <c r="B18" s="7" t="s">
        <v>7</v>
      </c>
      <c r="C18" s="7" t="s">
        <v>454</v>
      </c>
      <c r="D18" s="66">
        <v>8555870.84273</v>
      </c>
      <c r="E18" s="72">
        <v>1400341.50801484</v>
      </c>
    </row>
    <row r="19" spans="1:5" ht="25.5">
      <c r="A19" s="20"/>
      <c r="B19" s="7" t="s">
        <v>8</v>
      </c>
      <c r="C19" s="7" t="s">
        <v>455</v>
      </c>
      <c r="D19" s="66">
        <v>635467</v>
      </c>
      <c r="E19" s="72">
        <v>3028567.0813999996</v>
      </c>
    </row>
    <row r="20" spans="1:5" ht="25.5">
      <c r="A20" s="20"/>
      <c r="B20" s="7" t="s">
        <v>9</v>
      </c>
      <c r="C20" s="7" t="s">
        <v>456</v>
      </c>
      <c r="D20" s="66">
        <v>0</v>
      </c>
      <c r="E20" s="72"/>
    </row>
    <row r="21" spans="1:5" ht="12.75">
      <c r="A21" s="20"/>
      <c r="B21" s="7" t="s">
        <v>10</v>
      </c>
      <c r="C21" s="7" t="s">
        <v>457</v>
      </c>
      <c r="D21" s="66">
        <v>4819780</v>
      </c>
      <c r="E21" s="72">
        <v>4160480.04629</v>
      </c>
    </row>
    <row r="22" spans="1:5" ht="12.75">
      <c r="A22" s="20"/>
      <c r="B22" s="7">
        <v>2.5</v>
      </c>
      <c r="C22" s="7" t="s">
        <v>562</v>
      </c>
      <c r="D22" s="66">
        <v>11317963</v>
      </c>
      <c r="E22" s="72">
        <v>10992280.195079999</v>
      </c>
    </row>
    <row r="23" spans="1:5" ht="12.75">
      <c r="A23" s="20"/>
      <c r="B23" s="7">
        <v>2.6</v>
      </c>
      <c r="C23" s="7" t="s">
        <v>458</v>
      </c>
      <c r="D23" s="66">
        <v>0</v>
      </c>
      <c r="E23" s="72">
        <v>-815548.41851</v>
      </c>
    </row>
    <row r="24" spans="1:6" ht="12.75">
      <c r="A24" s="20"/>
      <c r="B24" s="7" t="s">
        <v>12</v>
      </c>
      <c r="C24" s="8" t="s">
        <v>459</v>
      </c>
      <c r="D24" s="67">
        <v>68966992.23235616</v>
      </c>
      <c r="E24" s="52">
        <f>E6-E17</f>
        <v>38278933.253249176</v>
      </c>
      <c r="F24" s="12"/>
    </row>
    <row r="25" spans="1:5" ht="12.75">
      <c r="A25" s="10"/>
      <c r="B25" s="7" t="s">
        <v>21</v>
      </c>
      <c r="C25" s="8" t="s">
        <v>460</v>
      </c>
      <c r="D25" s="52">
        <v>13127779.944319999</v>
      </c>
      <c r="E25" s="52">
        <f>E29+E32</f>
        <v>1593637.8504400002</v>
      </c>
    </row>
    <row r="26" spans="1:5" ht="12.75">
      <c r="A26" s="20"/>
      <c r="B26" s="7" t="s">
        <v>143</v>
      </c>
      <c r="C26" s="8" t="s">
        <v>461</v>
      </c>
      <c r="D26" s="67">
        <v>0</v>
      </c>
      <c r="E26" s="52">
        <v>0</v>
      </c>
    </row>
    <row r="27" spans="1:5" ht="12.75">
      <c r="A27" s="20"/>
      <c r="B27" s="7" t="s">
        <v>144</v>
      </c>
      <c r="C27" s="7" t="s">
        <v>462</v>
      </c>
      <c r="D27" s="66">
        <v>0</v>
      </c>
      <c r="E27" s="72">
        <v>0</v>
      </c>
    </row>
    <row r="28" spans="1:5" ht="12.75">
      <c r="A28" s="20"/>
      <c r="B28" s="7" t="s">
        <v>145</v>
      </c>
      <c r="C28" s="7" t="s">
        <v>463</v>
      </c>
      <c r="D28" s="66">
        <v>0</v>
      </c>
      <c r="E28" s="72">
        <v>0</v>
      </c>
    </row>
    <row r="29" spans="1:5" ht="25.5">
      <c r="A29" s="20"/>
      <c r="B29" s="7" t="s">
        <v>146</v>
      </c>
      <c r="C29" s="8" t="s">
        <v>464</v>
      </c>
      <c r="D29" s="81">
        <v>0</v>
      </c>
      <c r="E29" s="52">
        <v>1334.75044</v>
      </c>
    </row>
    <row r="30" spans="1:5" ht="25.5">
      <c r="A30" s="20"/>
      <c r="B30" s="77" t="s">
        <v>147</v>
      </c>
      <c r="C30" s="7" t="s">
        <v>465</v>
      </c>
      <c r="D30" s="76"/>
      <c r="E30" s="72">
        <v>1334.75044</v>
      </c>
    </row>
    <row r="31" spans="1:5" ht="12.75">
      <c r="A31" s="20"/>
      <c r="B31" s="7" t="s">
        <v>148</v>
      </c>
      <c r="C31" s="7" t="s">
        <v>463</v>
      </c>
      <c r="D31" s="66">
        <v>0</v>
      </c>
      <c r="E31" s="72">
        <v>0</v>
      </c>
    </row>
    <row r="32" spans="1:5" ht="12.75">
      <c r="A32" s="20"/>
      <c r="B32" s="7" t="s">
        <v>149</v>
      </c>
      <c r="C32" s="8" t="s">
        <v>466</v>
      </c>
      <c r="D32" s="67">
        <v>13127779.944319999</v>
      </c>
      <c r="E32" s="52">
        <v>1592303.1</v>
      </c>
    </row>
    <row r="33" spans="1:5" ht="12.75">
      <c r="A33" s="20"/>
      <c r="B33" s="7" t="s">
        <v>150</v>
      </c>
      <c r="C33" s="7" t="s">
        <v>467</v>
      </c>
      <c r="D33" s="66">
        <v>0</v>
      </c>
      <c r="E33" s="72">
        <v>0</v>
      </c>
    </row>
    <row r="34" spans="1:5" ht="12.75">
      <c r="A34" s="20"/>
      <c r="B34" s="7" t="s">
        <v>151</v>
      </c>
      <c r="C34" s="7" t="s">
        <v>468</v>
      </c>
      <c r="D34" s="66">
        <v>0</v>
      </c>
      <c r="E34" s="72">
        <v>0</v>
      </c>
    </row>
    <row r="35" spans="1:5" ht="12.75">
      <c r="A35" s="20"/>
      <c r="B35" s="7" t="s">
        <v>152</v>
      </c>
      <c r="C35" s="7" t="s">
        <v>469</v>
      </c>
      <c r="D35" s="66">
        <v>0</v>
      </c>
      <c r="E35" s="72">
        <v>0</v>
      </c>
    </row>
    <row r="36" spans="1:5" ht="12.75">
      <c r="A36" s="20"/>
      <c r="B36" s="7" t="s">
        <v>153</v>
      </c>
      <c r="C36" s="7" t="s">
        <v>470</v>
      </c>
      <c r="D36" s="66">
        <v>0</v>
      </c>
      <c r="E36" s="72">
        <v>0</v>
      </c>
    </row>
    <row r="37" spans="1:5" ht="25.5">
      <c r="A37" s="20"/>
      <c r="B37" s="7" t="s">
        <v>154</v>
      </c>
      <c r="C37" s="7" t="s">
        <v>471</v>
      </c>
      <c r="D37" s="66">
        <v>0</v>
      </c>
      <c r="E37" s="72">
        <v>0</v>
      </c>
    </row>
    <row r="38" spans="1:5" ht="25.5">
      <c r="A38" s="20"/>
      <c r="B38" s="7" t="s">
        <v>155</v>
      </c>
      <c r="C38" s="7" t="s">
        <v>472</v>
      </c>
      <c r="D38" s="76">
        <v>13063291.05899</v>
      </c>
      <c r="E38" s="72">
        <f>1573957.35441</f>
        <v>1573957.35441</v>
      </c>
    </row>
    <row r="39" spans="1:5" ht="12.75">
      <c r="A39" s="20"/>
      <c r="B39" s="7" t="s">
        <v>156</v>
      </c>
      <c r="C39" s="7" t="s">
        <v>473</v>
      </c>
      <c r="D39" s="66">
        <v>64488.88533</v>
      </c>
      <c r="E39" s="72">
        <f>18345.77111</f>
        <v>18345.77111</v>
      </c>
    </row>
    <row r="40" spans="1:5" ht="12.75">
      <c r="A40" s="20"/>
      <c r="B40" s="7" t="s">
        <v>37</v>
      </c>
      <c r="C40" s="8" t="s">
        <v>565</v>
      </c>
      <c r="D40" s="67">
        <v>35276397.192199826</v>
      </c>
      <c r="E40" s="52">
        <f>E41+E46+E56</f>
        <v>13780995.22496</v>
      </c>
    </row>
    <row r="41" spans="1:5" ht="25.5">
      <c r="A41" s="20"/>
      <c r="B41" s="7" t="s">
        <v>157</v>
      </c>
      <c r="C41" s="8" t="s">
        <v>474</v>
      </c>
      <c r="D41" s="81">
        <v>40201.42622</v>
      </c>
      <c r="E41" s="52">
        <v>247915.82495999997</v>
      </c>
    </row>
    <row r="42" spans="1:5" ht="12.75">
      <c r="A42" s="20"/>
      <c r="B42" s="7" t="s">
        <v>158</v>
      </c>
      <c r="C42" s="7" t="s">
        <v>475</v>
      </c>
      <c r="D42" s="66">
        <v>0</v>
      </c>
      <c r="E42" s="72">
        <v>0</v>
      </c>
    </row>
    <row r="43" spans="1:5" ht="12.75">
      <c r="A43" s="20"/>
      <c r="B43" s="7" t="s">
        <v>159</v>
      </c>
      <c r="C43" s="7" t="s">
        <v>476</v>
      </c>
      <c r="D43" s="66">
        <v>0</v>
      </c>
      <c r="E43" s="72">
        <v>0</v>
      </c>
    </row>
    <row r="44" spans="1:5" ht="25.5">
      <c r="A44" s="20"/>
      <c r="B44" s="7" t="s">
        <v>160</v>
      </c>
      <c r="C44" s="7" t="s">
        <v>477</v>
      </c>
      <c r="D44" s="66">
        <v>40201.42622</v>
      </c>
      <c r="E44" s="72">
        <v>247915.82495999997</v>
      </c>
    </row>
    <row r="45" spans="1:5" ht="25.5">
      <c r="A45" s="20"/>
      <c r="B45" s="7" t="s">
        <v>161</v>
      </c>
      <c r="C45" s="7" t="s">
        <v>478</v>
      </c>
      <c r="D45" s="66">
        <v>0</v>
      </c>
      <c r="E45" s="72">
        <v>0</v>
      </c>
    </row>
    <row r="46" spans="1:5" ht="12.75">
      <c r="A46" s="20"/>
      <c r="B46" s="7" t="s">
        <v>162</v>
      </c>
      <c r="C46" s="8" t="s">
        <v>479</v>
      </c>
      <c r="D46" s="67">
        <v>9397846.920627344</v>
      </c>
      <c r="E46" s="52">
        <v>6149430.5</v>
      </c>
    </row>
    <row r="47" spans="1:5" ht="12.75">
      <c r="A47" s="20"/>
      <c r="B47" s="7" t="s">
        <v>163</v>
      </c>
      <c r="C47" s="57" t="s">
        <v>284</v>
      </c>
      <c r="D47" s="66">
        <v>5985071.037289596</v>
      </c>
      <c r="E47" s="72">
        <f>3273646.0969+489550.6+169244.9</f>
        <v>3932441.5969</v>
      </c>
    </row>
    <row r="48" spans="1:5" ht="12.75">
      <c r="A48" s="20"/>
      <c r="B48" s="7" t="s">
        <v>164</v>
      </c>
      <c r="C48" s="58" t="s">
        <v>480</v>
      </c>
      <c r="D48" s="66">
        <v>1491245.6728400001</v>
      </c>
      <c r="E48" s="66">
        <f>1032514.21729+15650.4</f>
        <v>1048164.61729</v>
      </c>
    </row>
    <row r="49" spans="1:5" ht="12.75">
      <c r="A49" s="20"/>
      <c r="B49" s="7" t="s">
        <v>165</v>
      </c>
      <c r="C49" s="58" t="s">
        <v>481</v>
      </c>
      <c r="D49" s="66">
        <v>165377.01929</v>
      </c>
      <c r="E49" s="66">
        <v>91856.81727</v>
      </c>
    </row>
    <row r="50" spans="1:5" ht="12.75">
      <c r="A50" s="20"/>
      <c r="B50" s="7" t="s">
        <v>166</v>
      </c>
      <c r="C50" s="58" t="s">
        <v>482</v>
      </c>
      <c r="D50" s="66">
        <v>56040.11993</v>
      </c>
      <c r="E50" s="72">
        <v>36189.3668</v>
      </c>
    </row>
    <row r="51" spans="1:5" ht="12.75">
      <c r="A51" s="20"/>
      <c r="B51" s="7" t="s">
        <v>167</v>
      </c>
      <c r="C51" s="58" t="s">
        <v>483</v>
      </c>
      <c r="D51" s="66">
        <v>115738.5</v>
      </c>
      <c r="E51" s="72">
        <v>52237</v>
      </c>
    </row>
    <row r="52" spans="1:5" ht="30">
      <c r="A52" s="20"/>
      <c r="B52" s="7" t="s">
        <v>168</v>
      </c>
      <c r="C52" s="59" t="s">
        <v>484</v>
      </c>
      <c r="D52" s="76">
        <v>1066040.4650977484</v>
      </c>
      <c r="E52" s="72">
        <f>558511.71517+91582.9</f>
        <v>650094.61517</v>
      </c>
    </row>
    <row r="53" spans="1:5" ht="12.75">
      <c r="A53" s="20"/>
      <c r="B53" s="7" t="s">
        <v>169</v>
      </c>
      <c r="C53" s="58" t="s">
        <v>485</v>
      </c>
      <c r="D53" s="66">
        <v>355154.75041000004</v>
      </c>
      <c r="E53" s="72">
        <f>252031.56659+13651.9</f>
        <v>265683.46659</v>
      </c>
    </row>
    <row r="54" spans="1:5" ht="12.75">
      <c r="A54" s="20"/>
      <c r="B54" s="7" t="s">
        <v>170</v>
      </c>
      <c r="C54" s="55" t="s">
        <v>486</v>
      </c>
      <c r="D54" s="66">
        <v>98433.21306000001</v>
      </c>
      <c r="E54" s="72">
        <v>26329.34</v>
      </c>
    </row>
    <row r="55" spans="1:5" ht="12.75">
      <c r="A55" s="20"/>
      <c r="B55" s="7" t="s">
        <v>171</v>
      </c>
      <c r="C55" s="7" t="s">
        <v>307</v>
      </c>
      <c r="D55" s="66">
        <v>64746.14271</v>
      </c>
      <c r="E55" s="72">
        <f>46039.93976+393.7</f>
        <v>46433.63976</v>
      </c>
    </row>
    <row r="56" spans="1:5" ht="12.75">
      <c r="A56" s="20"/>
      <c r="B56" s="7" t="s">
        <v>172</v>
      </c>
      <c r="C56" s="8" t="s">
        <v>487</v>
      </c>
      <c r="D56" s="67">
        <v>25838348.84535248</v>
      </c>
      <c r="E56" s="52">
        <v>7383648.9</v>
      </c>
    </row>
    <row r="57" spans="1:5" ht="25.5">
      <c r="A57" s="20"/>
      <c r="B57" s="7" t="s">
        <v>173</v>
      </c>
      <c r="C57" s="7" t="s">
        <v>488</v>
      </c>
      <c r="D57" s="66">
        <v>0</v>
      </c>
      <c r="E57" s="72">
        <v>0</v>
      </c>
    </row>
    <row r="58" spans="1:5" ht="25.5">
      <c r="A58" s="20"/>
      <c r="B58" s="7" t="s">
        <v>174</v>
      </c>
      <c r="C58" s="7" t="s">
        <v>489</v>
      </c>
      <c r="D58" s="66">
        <v>40600.709109999996</v>
      </c>
      <c r="E58" s="72">
        <v>23394.31542</v>
      </c>
    </row>
    <row r="59" spans="1:5" ht="25.5">
      <c r="A59" s="20"/>
      <c r="B59" s="7" t="s">
        <v>175</v>
      </c>
      <c r="C59" s="7" t="s">
        <v>490</v>
      </c>
      <c r="D59" s="66">
        <v>0</v>
      </c>
      <c r="E59" s="72">
        <v>0</v>
      </c>
    </row>
    <row r="60" spans="1:5" ht="12.75">
      <c r="A60" s="20"/>
      <c r="B60" s="7" t="s">
        <v>176</v>
      </c>
      <c r="C60" s="7" t="s">
        <v>491</v>
      </c>
      <c r="D60" s="66">
        <v>0</v>
      </c>
      <c r="E60" s="72">
        <v>0</v>
      </c>
    </row>
    <row r="61" spans="1:5" ht="12.75">
      <c r="A61" s="20"/>
      <c r="B61" s="7" t="s">
        <v>177</v>
      </c>
      <c r="C61" s="7" t="s">
        <v>492</v>
      </c>
      <c r="D61" s="66">
        <v>15130344.03053</v>
      </c>
      <c r="E61" s="72">
        <v>0</v>
      </c>
    </row>
    <row r="62" spans="1:5" ht="25.5">
      <c r="A62" s="20"/>
      <c r="B62" s="7" t="s">
        <v>178</v>
      </c>
      <c r="C62" s="7" t="s">
        <v>493</v>
      </c>
      <c r="D62" s="76">
        <v>1267173.0731104175</v>
      </c>
      <c r="E62" s="72">
        <f>294994.67002+27130.3+299.9</f>
        <v>322424.87002000003</v>
      </c>
    </row>
    <row r="63" spans="1:5" ht="12.75">
      <c r="A63" s="20"/>
      <c r="B63" s="7" t="s">
        <v>179</v>
      </c>
      <c r="C63" s="7" t="s">
        <v>494</v>
      </c>
      <c r="D63" s="66">
        <v>394689.73176</v>
      </c>
      <c r="E63" s="72">
        <v>79631.32749</v>
      </c>
    </row>
    <row r="64" spans="1:5" ht="12.75">
      <c r="A64" s="20"/>
      <c r="B64" s="7" t="s">
        <v>180</v>
      </c>
      <c r="C64" s="7" t="s">
        <v>495</v>
      </c>
      <c r="D64" s="66">
        <v>336241.7546858218</v>
      </c>
      <c r="E64" s="72">
        <f>140295.44165+59069.2</f>
        <v>199364.64165</v>
      </c>
    </row>
    <row r="65" spans="1:5" ht="25.5">
      <c r="A65" s="20"/>
      <c r="B65" s="7" t="s">
        <v>181</v>
      </c>
      <c r="C65" s="7" t="s">
        <v>496</v>
      </c>
      <c r="D65" s="66">
        <v>106332.16747000001</v>
      </c>
      <c r="E65" s="72">
        <f>78470.07236+3442.04</f>
        <v>81912.11236</v>
      </c>
    </row>
    <row r="66" spans="1:5" ht="12.75">
      <c r="A66" s="20"/>
      <c r="B66" s="7" t="s">
        <v>182</v>
      </c>
      <c r="C66" s="7" t="s">
        <v>497</v>
      </c>
      <c r="D66" s="66">
        <v>1993617.525151744</v>
      </c>
      <c r="E66" s="72">
        <f>1547195.06986+94591.06</f>
        <v>1641786.12986</v>
      </c>
    </row>
    <row r="67" spans="1:5" ht="12.75">
      <c r="A67" s="20"/>
      <c r="B67" s="7" t="s">
        <v>183</v>
      </c>
      <c r="C67" s="7" t="s">
        <v>498</v>
      </c>
      <c r="D67" s="66">
        <v>1549.7005736548722</v>
      </c>
      <c r="E67" s="72">
        <v>34080.6</v>
      </c>
    </row>
    <row r="68" spans="1:5" ht="12.75">
      <c r="A68" s="20"/>
      <c r="B68" s="7" t="s">
        <v>184</v>
      </c>
      <c r="C68" s="7" t="s">
        <v>499</v>
      </c>
      <c r="D68" s="66">
        <v>549403.5451931558</v>
      </c>
      <c r="E68" s="72">
        <f>292188.22129+7980.73</f>
        <v>300168.95129</v>
      </c>
    </row>
    <row r="69" spans="1:5" ht="12.75">
      <c r="A69" s="20"/>
      <c r="B69" s="7" t="s">
        <v>185</v>
      </c>
      <c r="C69" s="7" t="s">
        <v>500</v>
      </c>
      <c r="D69" s="66">
        <v>26312.414553666575</v>
      </c>
      <c r="E69" s="72">
        <f>22183.99297+89.98</f>
        <v>22273.97297</v>
      </c>
    </row>
    <row r="70" spans="1:5" ht="25.5">
      <c r="A70" s="20"/>
      <c r="B70" s="7" t="s">
        <v>186</v>
      </c>
      <c r="C70" s="7" t="s">
        <v>501</v>
      </c>
      <c r="D70" s="66">
        <v>54728.418309999994</v>
      </c>
      <c r="E70" s="72">
        <f>19379.35+1413.68</f>
        <v>20793.03</v>
      </c>
    </row>
    <row r="71" spans="1:5" ht="12.75">
      <c r="A71" s="20"/>
      <c r="B71" s="7" t="s">
        <v>187</v>
      </c>
      <c r="C71" s="7" t="s">
        <v>502</v>
      </c>
      <c r="D71" s="66">
        <v>17728</v>
      </c>
      <c r="E71" s="72">
        <f>6390+25234.2</f>
        <v>31624.2</v>
      </c>
    </row>
    <row r="72" spans="1:5" ht="12.75">
      <c r="A72" s="20"/>
      <c r="B72" s="7" t="s">
        <v>188</v>
      </c>
      <c r="C72" s="7" t="s">
        <v>503</v>
      </c>
      <c r="D72" s="66">
        <v>201984.13009</v>
      </c>
      <c r="E72" s="72">
        <f>65341.81553+7245.94</f>
        <v>72587.75553</v>
      </c>
    </row>
    <row r="73" spans="1:5" ht="12.75">
      <c r="A73" s="20"/>
      <c r="B73" s="7" t="s">
        <v>189</v>
      </c>
      <c r="C73" s="7" t="s">
        <v>504</v>
      </c>
      <c r="D73" s="66">
        <v>1223.447821306478</v>
      </c>
      <c r="E73" s="72">
        <v>1079.76</v>
      </c>
    </row>
    <row r="74" spans="1:5" ht="12.75">
      <c r="A74" s="20"/>
      <c r="B74" s="7" t="s">
        <v>190</v>
      </c>
      <c r="C74" s="7" t="s">
        <v>505</v>
      </c>
      <c r="D74" s="66">
        <v>1835506.8745463025</v>
      </c>
      <c r="E74" s="72">
        <v>1424460.7604</v>
      </c>
    </row>
    <row r="75" spans="1:5" ht="12.75">
      <c r="A75" s="20"/>
      <c r="B75" s="7" t="s">
        <v>191</v>
      </c>
      <c r="C75" s="7" t="s">
        <v>506</v>
      </c>
      <c r="D75" s="66">
        <v>0</v>
      </c>
      <c r="E75" s="72">
        <v>0</v>
      </c>
    </row>
    <row r="76" spans="1:5" ht="25.5">
      <c r="A76" s="20"/>
      <c r="B76" s="7" t="s">
        <v>192</v>
      </c>
      <c r="C76" s="7" t="s">
        <v>507</v>
      </c>
      <c r="D76" s="66">
        <v>1596638.5568613228</v>
      </c>
      <c r="E76" s="72">
        <f>1035449.50227+17723.01</f>
        <v>1053172.51227</v>
      </c>
    </row>
    <row r="77" spans="1:5" ht="12.75">
      <c r="A77" s="20"/>
      <c r="B77" s="7" t="s">
        <v>193</v>
      </c>
      <c r="C77" s="7" t="s">
        <v>508</v>
      </c>
      <c r="D77" s="66">
        <v>172812.94105255662</v>
      </c>
      <c r="E77" s="72">
        <f>45852.79808+4670.5</f>
        <v>50523.29808</v>
      </c>
    </row>
    <row r="78" spans="1:5" ht="12.75">
      <c r="A78" s="20"/>
      <c r="B78" s="7" t="s">
        <v>194</v>
      </c>
      <c r="C78" s="7" t="s">
        <v>509</v>
      </c>
      <c r="D78" s="66">
        <v>56046.949386096894</v>
      </c>
      <c r="E78" s="72">
        <v>32319.21904</v>
      </c>
    </row>
    <row r="79" spans="1:5" ht="12.75">
      <c r="A79" s="20"/>
      <c r="B79" s="7" t="s">
        <v>195</v>
      </c>
      <c r="C79" s="7" t="s">
        <v>510</v>
      </c>
      <c r="D79" s="66">
        <v>0</v>
      </c>
      <c r="E79" s="72">
        <v>0</v>
      </c>
    </row>
    <row r="80" spans="1:5" ht="12.75">
      <c r="A80" s="20"/>
      <c r="B80" s="7" t="s">
        <v>196</v>
      </c>
      <c r="C80" s="57" t="s">
        <v>511</v>
      </c>
      <c r="D80" s="66">
        <v>8360.2267789276</v>
      </c>
      <c r="E80" s="72">
        <v>0</v>
      </c>
    </row>
    <row r="81" spans="1:5" ht="12.75">
      <c r="A81" s="20"/>
      <c r="B81" s="7" t="s">
        <v>197</v>
      </c>
      <c r="C81" s="46" t="s">
        <v>487</v>
      </c>
      <c r="D81" s="66">
        <v>2047054.6483675046</v>
      </c>
      <c r="E81" s="72">
        <f>1080783.90494+18800+892467.5</f>
        <v>1992051.40494</v>
      </c>
    </row>
    <row r="82" spans="1:5" ht="12.75">
      <c r="A82" s="20"/>
      <c r="B82" s="7" t="s">
        <v>53</v>
      </c>
      <c r="C82" s="60" t="s">
        <v>512</v>
      </c>
      <c r="D82" s="67">
        <v>-22148617.247879826</v>
      </c>
      <c r="E82" s="52">
        <f>E25-E40</f>
        <v>-12187357.37452</v>
      </c>
    </row>
    <row r="83" spans="1:5" ht="25.5">
      <c r="A83" s="20"/>
      <c r="B83" s="7" t="s">
        <v>54</v>
      </c>
      <c r="C83" s="60" t="s">
        <v>513</v>
      </c>
      <c r="D83" s="67">
        <v>47242479.993178256</v>
      </c>
      <c r="E83" s="83">
        <f>E24+E82</f>
        <v>26091575.878729176</v>
      </c>
    </row>
    <row r="84" spans="1:5" ht="12.75">
      <c r="A84" s="20"/>
      <c r="B84" s="7" t="s">
        <v>63</v>
      </c>
      <c r="C84" s="60" t="s">
        <v>514</v>
      </c>
      <c r="D84" s="66">
        <v>5434795.086494001</v>
      </c>
      <c r="E84" s="72">
        <v>5265796.94249</v>
      </c>
    </row>
    <row r="85" spans="1:5" ht="12.75">
      <c r="A85" s="20"/>
      <c r="B85" s="7" t="s">
        <v>198</v>
      </c>
      <c r="C85" s="58" t="s">
        <v>515</v>
      </c>
      <c r="D85" s="66">
        <v>0</v>
      </c>
      <c r="E85" s="72">
        <v>0</v>
      </c>
    </row>
    <row r="86" spans="1:5" ht="12.75">
      <c r="A86" s="20"/>
      <c r="B86" s="7" t="s">
        <v>199</v>
      </c>
      <c r="C86" s="58" t="s">
        <v>516</v>
      </c>
      <c r="D86" s="66">
        <v>4654128.486634</v>
      </c>
      <c r="E86" s="72">
        <v>3883365.5048</v>
      </c>
    </row>
    <row r="87" spans="1:5" ht="12.75">
      <c r="A87" s="20"/>
      <c r="B87" s="7" t="s">
        <v>200</v>
      </c>
      <c r="C87" s="58" t="s">
        <v>517</v>
      </c>
      <c r="D87" s="66">
        <v>0</v>
      </c>
      <c r="E87" s="72">
        <v>0</v>
      </c>
    </row>
    <row r="88" spans="1:5" ht="12.75">
      <c r="A88" s="20"/>
      <c r="B88" s="7" t="s">
        <v>201</v>
      </c>
      <c r="C88" s="58" t="s">
        <v>518</v>
      </c>
      <c r="D88" s="66">
        <v>0</v>
      </c>
      <c r="E88" s="72">
        <v>0</v>
      </c>
    </row>
    <row r="89" spans="1:5" ht="12.75">
      <c r="A89" s="20"/>
      <c r="B89" s="7" t="s">
        <v>202</v>
      </c>
      <c r="C89" s="58" t="s">
        <v>519</v>
      </c>
      <c r="D89" s="66">
        <v>384152.40614000004</v>
      </c>
      <c r="E89" s="72">
        <v>456749.17789</v>
      </c>
    </row>
    <row r="90" spans="1:5" ht="25.5">
      <c r="A90" s="20"/>
      <c r="B90" s="7" t="s">
        <v>203</v>
      </c>
      <c r="C90" s="58" t="s">
        <v>520</v>
      </c>
      <c r="D90" s="66">
        <v>396514.19372000004</v>
      </c>
      <c r="E90" s="72">
        <v>925682.2598</v>
      </c>
    </row>
    <row r="91" spans="1:6" ht="12.75">
      <c r="A91" s="20"/>
      <c r="B91" s="7" t="s">
        <v>75</v>
      </c>
      <c r="C91" s="53" t="s">
        <v>521</v>
      </c>
      <c r="D91" s="67">
        <v>41807684.90668426</v>
      </c>
      <c r="E91" s="52">
        <f>E83-E84</f>
        <v>20825778.936239175</v>
      </c>
      <c r="F91" s="12"/>
    </row>
    <row r="92" spans="1:5" ht="25.5">
      <c r="A92" s="20"/>
      <c r="B92" s="7" t="s">
        <v>76</v>
      </c>
      <c r="C92" s="8" t="s">
        <v>522</v>
      </c>
      <c r="D92" s="67">
        <v>1421551.187064</v>
      </c>
      <c r="E92" s="52">
        <f>E94+E95+E97+E98</f>
        <v>988126.20552</v>
      </c>
    </row>
    <row r="93" spans="1:5" ht="12.75">
      <c r="A93" s="20"/>
      <c r="B93" s="7" t="s">
        <v>77</v>
      </c>
      <c r="C93" s="7" t="s">
        <v>523</v>
      </c>
      <c r="D93" s="66">
        <v>0</v>
      </c>
      <c r="E93" s="72"/>
    </row>
    <row r="94" spans="1:5" ht="12.75">
      <c r="A94" s="20"/>
      <c r="B94" s="7" t="s">
        <v>78</v>
      </c>
      <c r="C94" s="7" t="s">
        <v>524</v>
      </c>
      <c r="D94" s="66">
        <v>32360.20953</v>
      </c>
      <c r="E94" s="72">
        <v>12541.80135</v>
      </c>
    </row>
    <row r="95" spans="1:5" ht="12.75">
      <c r="A95" s="20"/>
      <c r="B95" s="7" t="s">
        <v>79</v>
      </c>
      <c r="C95" s="7" t="s">
        <v>525</v>
      </c>
      <c r="D95" s="66">
        <v>0</v>
      </c>
      <c r="E95" s="72">
        <v>865505.61298</v>
      </c>
    </row>
    <row r="96" spans="1:5" ht="12.75">
      <c r="A96" s="20"/>
      <c r="B96" s="7" t="s">
        <v>80</v>
      </c>
      <c r="C96" s="7" t="s">
        <v>526</v>
      </c>
      <c r="D96" s="66">
        <v>0</v>
      </c>
      <c r="E96" s="72"/>
    </row>
    <row r="97" spans="1:5" ht="12.75">
      <c r="A97" s="20"/>
      <c r="B97" s="7" t="s">
        <v>81</v>
      </c>
      <c r="C97" s="7" t="s">
        <v>527</v>
      </c>
      <c r="D97" s="66">
        <v>3322.283</v>
      </c>
      <c r="E97" s="72">
        <v>16588.53197</v>
      </c>
    </row>
    <row r="98" spans="1:5" ht="12.75">
      <c r="A98" s="20"/>
      <c r="B98" s="7" t="s">
        <v>82</v>
      </c>
      <c r="C98" s="7" t="s">
        <v>307</v>
      </c>
      <c r="D98" s="66">
        <v>1385868.694534</v>
      </c>
      <c r="E98" s="72">
        <f>93490.25922</f>
        <v>93490.25922</v>
      </c>
    </row>
    <row r="99" spans="1:5" ht="25.5">
      <c r="A99" s="20"/>
      <c r="B99" s="7" t="s">
        <v>84</v>
      </c>
      <c r="C99" s="48" t="s">
        <v>528</v>
      </c>
      <c r="D99" s="67">
        <v>659068.50937</v>
      </c>
      <c r="E99" s="52">
        <v>345079</v>
      </c>
    </row>
    <row r="100" spans="1:5" ht="12.75">
      <c r="A100" s="20"/>
      <c r="B100" s="7" t="s">
        <v>85</v>
      </c>
      <c r="C100" s="58" t="s">
        <v>529</v>
      </c>
      <c r="D100" s="66">
        <v>159780.99997</v>
      </c>
      <c r="E100" s="72">
        <f>62846.00987+5947.3</f>
        <v>68793.30987</v>
      </c>
    </row>
    <row r="101" spans="1:5" ht="12.75">
      <c r="A101" s="20"/>
      <c r="B101" s="7" t="s">
        <v>86</v>
      </c>
      <c r="C101" s="58" t="s">
        <v>530</v>
      </c>
      <c r="D101" s="66">
        <v>5070</v>
      </c>
      <c r="E101" s="72">
        <v>0</v>
      </c>
    </row>
    <row r="102" spans="1:5" ht="12.75">
      <c r="A102" s="20"/>
      <c r="B102" s="7" t="s">
        <v>204</v>
      </c>
      <c r="C102" s="58" t="s">
        <v>531</v>
      </c>
      <c r="D102" s="66">
        <v>26975.43546</v>
      </c>
      <c r="E102" s="72">
        <v>3246.97984</v>
      </c>
    </row>
    <row r="103" spans="1:5" ht="12.75">
      <c r="A103" s="20"/>
      <c r="B103" s="7" t="s">
        <v>205</v>
      </c>
      <c r="C103" s="58" t="s">
        <v>532</v>
      </c>
      <c r="D103" s="66">
        <v>261319.64944</v>
      </c>
      <c r="E103" s="72">
        <v>240758.54391</v>
      </c>
    </row>
    <row r="104" spans="1:5" ht="12.75">
      <c r="A104" s="20"/>
      <c r="B104" s="7" t="s">
        <v>206</v>
      </c>
      <c r="C104" s="58" t="s">
        <v>487</v>
      </c>
      <c r="D104" s="66">
        <v>205922.42450000002</v>
      </c>
      <c r="E104" s="72">
        <v>32280.2</v>
      </c>
    </row>
    <row r="105" spans="1:5" ht="25.5">
      <c r="A105" s="20"/>
      <c r="B105" s="7" t="s">
        <v>87</v>
      </c>
      <c r="C105" s="60" t="s">
        <v>533</v>
      </c>
      <c r="D105" s="67">
        <v>42583636.302986</v>
      </c>
      <c r="E105" s="52">
        <f>E91+E92-E99</f>
        <v>21468826.141759176</v>
      </c>
    </row>
    <row r="106" spans="1:7" ht="12.75">
      <c r="A106" s="20"/>
      <c r="B106" s="7" t="s">
        <v>88</v>
      </c>
      <c r="C106" s="58" t="s">
        <v>534</v>
      </c>
      <c r="D106" s="66">
        <v>0</v>
      </c>
      <c r="E106" s="72">
        <v>0</v>
      </c>
      <c r="G106" s="12"/>
    </row>
    <row r="107" spans="1:5" ht="12.75">
      <c r="A107" s="20"/>
      <c r="B107" s="7" t="s">
        <v>89</v>
      </c>
      <c r="C107" s="58" t="s">
        <v>535</v>
      </c>
      <c r="D107" s="66">
        <v>0</v>
      </c>
      <c r="E107" s="72">
        <v>0</v>
      </c>
    </row>
    <row r="108" spans="1:6" ht="12.75">
      <c r="A108" s="20"/>
      <c r="B108" s="7" t="s">
        <v>95</v>
      </c>
      <c r="C108" s="60" t="s">
        <v>536</v>
      </c>
      <c r="D108" s="67">
        <v>42583636.312625</v>
      </c>
      <c r="E108" s="52">
        <v>21468826.1</v>
      </c>
      <c r="F108" s="12"/>
    </row>
    <row r="109" spans="1:5" ht="12.75">
      <c r="A109" s="20"/>
      <c r="B109" s="7" t="s">
        <v>101</v>
      </c>
      <c r="C109" s="58" t="s">
        <v>537</v>
      </c>
      <c r="D109" s="66">
        <v>8958070.312625</v>
      </c>
      <c r="E109" s="72">
        <v>3820065.80958154</v>
      </c>
    </row>
    <row r="110" spans="1:5" ht="12.75">
      <c r="A110" s="20"/>
      <c r="B110" s="7" t="s">
        <v>114</v>
      </c>
      <c r="C110" s="60" t="s">
        <v>538</v>
      </c>
      <c r="D110" s="67">
        <v>33625566</v>
      </c>
      <c r="E110" s="52">
        <v>17648760.378602847</v>
      </c>
    </row>
    <row r="111" spans="2:5" ht="12.75">
      <c r="D111" s="13"/>
      <c r="E111" s="13"/>
    </row>
    <row r="112" spans="1:4" s="15" customFormat="1" ht="12.75">
      <c r="A112" s="21"/>
      <c r="C112" s="16" t="s">
        <v>553</v>
      </c>
      <c r="D112" s="24"/>
    </row>
    <row r="113" spans="1:4" s="15" customFormat="1" ht="12.75">
      <c r="A113" s="21"/>
      <c r="C113" s="16" t="s">
        <v>552</v>
      </c>
      <c r="D113" s="24"/>
    </row>
    <row r="114" ht="12.75">
      <c r="E114" s="25"/>
    </row>
    <row r="115" ht="12.75">
      <c r="E115" s="30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0">
      <selection activeCell="F21" sqref="F21"/>
    </sheetView>
  </sheetViews>
  <sheetFormatPr defaultColWidth="9.140625" defaultRowHeight="12.75"/>
  <cols>
    <col min="2" max="2" width="3.8515625" style="0" customWidth="1"/>
    <col min="3" max="3" width="33.140625" style="0" customWidth="1"/>
    <col min="4" max="4" width="14.7109375" style="22" customWidth="1"/>
    <col min="5" max="5" width="14.140625" style="22" customWidth="1"/>
    <col min="6" max="6" width="16.421875" style="0" customWidth="1"/>
    <col min="7" max="7" width="15.00390625" style="0" customWidth="1"/>
    <col min="8" max="9" width="13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spans="1:2" ht="12.75">
      <c r="A1" s="1" t="s">
        <v>441</v>
      </c>
      <c r="B1" s="31"/>
    </row>
    <row r="2" spans="1:2" ht="12.75">
      <c r="A2" s="1" t="s">
        <v>440</v>
      </c>
      <c r="B2" s="33"/>
    </row>
    <row r="3" spans="1:2" ht="12.75">
      <c r="A3" s="34"/>
      <c r="B3" s="1" t="s">
        <v>556</v>
      </c>
    </row>
    <row r="4" ht="25.5">
      <c r="I4" s="3" t="s">
        <v>439</v>
      </c>
    </row>
    <row r="5" spans="2:9" ht="38.25">
      <c r="B5" s="5" t="s">
        <v>0</v>
      </c>
      <c r="C5" s="5" t="s">
        <v>259</v>
      </c>
      <c r="D5" s="5" t="s">
        <v>548</v>
      </c>
      <c r="E5" s="5" t="s">
        <v>549</v>
      </c>
      <c r="F5" s="5" t="s">
        <v>559</v>
      </c>
      <c r="G5" s="5" t="s">
        <v>560</v>
      </c>
      <c r="H5" s="5" t="s">
        <v>550</v>
      </c>
      <c r="I5" s="5" t="s">
        <v>551</v>
      </c>
    </row>
    <row r="6" spans="2:9" ht="12.75">
      <c r="B6" s="7" t="s">
        <v>76</v>
      </c>
      <c r="C6" s="8" t="s">
        <v>558</v>
      </c>
      <c r="D6" s="74">
        <v>16282237</v>
      </c>
      <c r="E6" s="74">
        <v>15377738</v>
      </c>
      <c r="F6" s="74">
        <v>4834415</v>
      </c>
      <c r="G6" s="74">
        <v>137655</v>
      </c>
      <c r="H6" s="74">
        <v>38884718</v>
      </c>
      <c r="I6" s="74">
        <v>75516763</v>
      </c>
    </row>
    <row r="7" spans="2:9" ht="25.5">
      <c r="B7" s="7" t="s">
        <v>2</v>
      </c>
      <c r="C7" s="47" t="s">
        <v>539</v>
      </c>
      <c r="D7" s="74">
        <v>0</v>
      </c>
      <c r="E7" s="74">
        <v>0</v>
      </c>
      <c r="F7" s="74">
        <v>0</v>
      </c>
      <c r="G7" s="74">
        <v>0</v>
      </c>
      <c r="H7" s="74">
        <v>18758</v>
      </c>
      <c r="I7" s="74">
        <v>18754</v>
      </c>
    </row>
    <row r="8" spans="2:9" ht="12.75">
      <c r="B8" s="7" t="s">
        <v>6</v>
      </c>
      <c r="C8" s="8" t="s">
        <v>540</v>
      </c>
      <c r="D8" s="74">
        <v>16282237</v>
      </c>
      <c r="E8" s="74">
        <v>15377738</v>
      </c>
      <c r="F8" s="74">
        <v>4834415</v>
      </c>
      <c r="G8" s="74">
        <v>137655</v>
      </c>
      <c r="H8" s="74">
        <v>38903476</v>
      </c>
      <c r="I8" s="74">
        <v>75535517</v>
      </c>
    </row>
    <row r="9" spans="2:9" ht="25.5">
      <c r="B9" s="7" t="s">
        <v>12</v>
      </c>
      <c r="C9" s="7" t="s">
        <v>541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</row>
    <row r="10" spans="2:9" ht="25.5">
      <c r="B10" s="7" t="s">
        <v>21</v>
      </c>
      <c r="C10" s="7" t="s">
        <v>542</v>
      </c>
      <c r="D10" s="74">
        <v>911715</v>
      </c>
      <c r="E10" s="74">
        <v>14442995</v>
      </c>
      <c r="F10" s="74">
        <v>0</v>
      </c>
      <c r="G10" s="74">
        <v>0</v>
      </c>
      <c r="H10" s="74">
        <v>0</v>
      </c>
      <c r="I10" s="74">
        <v>15354706</v>
      </c>
    </row>
    <row r="11" spans="2:9" ht="25.5">
      <c r="B11" s="7" t="s">
        <v>37</v>
      </c>
      <c r="C11" s="7" t="s">
        <v>543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</row>
    <row r="12" spans="2:9" ht="12.75">
      <c r="B12" s="7" t="s">
        <v>53</v>
      </c>
      <c r="C12" s="7" t="s">
        <v>544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</row>
    <row r="13" spans="2:9" ht="12.75">
      <c r="B13" s="7" t="s">
        <v>54</v>
      </c>
      <c r="C13" s="7" t="s">
        <v>545</v>
      </c>
      <c r="D13" s="74">
        <v>0</v>
      </c>
      <c r="E13" s="74">
        <v>0</v>
      </c>
      <c r="F13" s="74">
        <v>547386</v>
      </c>
      <c r="G13" s="74">
        <v>119800</v>
      </c>
      <c r="H13" s="74">
        <v>33505766</v>
      </c>
      <c r="I13" s="74">
        <v>34172948</v>
      </c>
    </row>
    <row r="14" spans="2:9" ht="12.75">
      <c r="B14" s="7" t="s">
        <v>63</v>
      </c>
      <c r="C14" s="7" t="s">
        <v>546</v>
      </c>
      <c r="D14" s="74">
        <v>0</v>
      </c>
      <c r="E14" s="74">
        <v>0</v>
      </c>
      <c r="F14" s="74">
        <v>0</v>
      </c>
      <c r="G14" s="74">
        <v>0</v>
      </c>
      <c r="H14" s="74">
        <v>-1793198</v>
      </c>
      <c r="I14" s="74">
        <v>-1793202</v>
      </c>
    </row>
    <row r="15" spans="2:12" ht="12.75">
      <c r="B15" s="7" t="s">
        <v>75</v>
      </c>
      <c r="C15" s="7" t="s">
        <v>547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L15" s="12"/>
    </row>
    <row r="16" spans="2:9" ht="12.75">
      <c r="B16" s="7" t="s">
        <v>76</v>
      </c>
      <c r="C16" s="8" t="s">
        <v>563</v>
      </c>
      <c r="D16" s="74">
        <v>17193952</v>
      </c>
      <c r="E16" s="74">
        <v>29820733</v>
      </c>
      <c r="F16" s="74">
        <v>5381801</v>
      </c>
      <c r="G16" s="74">
        <v>257455</v>
      </c>
      <c r="H16" s="74">
        <v>70616044</v>
      </c>
      <c r="I16" s="74">
        <v>123253341</v>
      </c>
    </row>
    <row r="17" spans="2:9" ht="25.5">
      <c r="B17" s="7" t="s">
        <v>2</v>
      </c>
      <c r="C17" s="47" t="s">
        <v>539</v>
      </c>
      <c r="D17" s="74">
        <v>0</v>
      </c>
      <c r="E17" s="74">
        <v>0</v>
      </c>
      <c r="F17" s="74">
        <v>0</v>
      </c>
      <c r="G17" s="74"/>
      <c r="H17" s="74">
        <v>0</v>
      </c>
      <c r="I17" s="74">
        <v>0</v>
      </c>
    </row>
    <row r="18" spans="2:13" ht="12.75">
      <c r="B18" s="7" t="s">
        <v>6</v>
      </c>
      <c r="C18" s="8" t="s">
        <v>540</v>
      </c>
      <c r="D18" s="74">
        <v>17193952</v>
      </c>
      <c r="E18" s="74">
        <v>29820733</v>
      </c>
      <c r="F18" s="74">
        <v>5381801</v>
      </c>
      <c r="G18" s="74">
        <v>257455</v>
      </c>
      <c r="H18" s="74">
        <v>70616038</v>
      </c>
      <c r="I18" s="74">
        <v>123253341</v>
      </c>
      <c r="J18" s="12"/>
      <c r="L18" s="25"/>
      <c r="M18" s="26"/>
    </row>
    <row r="19" spans="2:13" ht="25.5">
      <c r="B19" s="7" t="s">
        <v>12</v>
      </c>
      <c r="C19" s="7" t="s">
        <v>541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M19" s="26"/>
    </row>
    <row r="20" spans="2:9" ht="25.5">
      <c r="B20" s="7" t="s">
        <v>21</v>
      </c>
      <c r="C20" s="7" t="s">
        <v>542</v>
      </c>
      <c r="D20" s="74">
        <v>0</v>
      </c>
      <c r="E20" s="74">
        <v>0</v>
      </c>
      <c r="F20" s="74">
        <v>-77905.1456280826</v>
      </c>
      <c r="G20" s="74">
        <v>-257455</v>
      </c>
      <c r="H20" s="74">
        <v>-108239.46</v>
      </c>
      <c r="I20" s="74">
        <v>-443599.6056280826</v>
      </c>
    </row>
    <row r="21" spans="2:9" ht="25.5">
      <c r="B21" s="7" t="s">
        <v>37</v>
      </c>
      <c r="C21" s="7" t="s">
        <v>543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</row>
    <row r="22" spans="2:9" ht="12.75">
      <c r="B22" s="7" t="s">
        <v>53</v>
      </c>
      <c r="C22" s="7" t="s">
        <v>544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2:9" ht="12.75">
      <c r="B23" s="7" t="s">
        <v>54</v>
      </c>
      <c r="C23" s="7" t="s">
        <v>545</v>
      </c>
      <c r="D23" s="74">
        <v>0</v>
      </c>
      <c r="E23" s="74">
        <v>0</v>
      </c>
      <c r="F23" s="74">
        <v>0</v>
      </c>
      <c r="G23" s="74">
        <v>0</v>
      </c>
      <c r="H23" s="74">
        <v>17648762.401272856</v>
      </c>
      <c r="I23" s="74">
        <v>17648762.401272856</v>
      </c>
    </row>
    <row r="24" spans="2:9" ht="12.75">
      <c r="B24" s="7" t="s">
        <v>63</v>
      </c>
      <c r="C24" s="7" t="s">
        <v>546</v>
      </c>
      <c r="D24" s="74">
        <v>0</v>
      </c>
      <c r="E24" s="74">
        <v>0</v>
      </c>
      <c r="F24" s="74">
        <v>0</v>
      </c>
      <c r="G24" s="74">
        <v>0</v>
      </c>
      <c r="H24" s="74">
        <v>-3599127.37699</v>
      </c>
      <c r="I24" s="74">
        <v>-3599127.37699</v>
      </c>
    </row>
    <row r="25" spans="2:9" ht="12.75">
      <c r="B25" s="7" t="s">
        <v>75</v>
      </c>
      <c r="C25" s="7" t="s">
        <v>547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</row>
    <row r="26" spans="2:9" ht="12.75">
      <c r="B26" s="7" t="s">
        <v>76</v>
      </c>
      <c r="C26" s="8" t="s">
        <v>564</v>
      </c>
      <c r="D26" s="74">
        <v>17193952</v>
      </c>
      <c r="E26" s="74">
        <v>29820733.32497</v>
      </c>
      <c r="F26" s="74">
        <v>5303895.854371917</v>
      </c>
      <c r="G26" s="74">
        <v>0</v>
      </c>
      <c r="H26" s="74">
        <v>84557433.56428286</v>
      </c>
      <c r="I26" s="74">
        <v>136859376.4186548</v>
      </c>
    </row>
    <row r="27" spans="1:9" ht="12.75">
      <c r="D27" s="22" t="s">
        <v>1</v>
      </c>
      <c r="G27" s="44"/>
      <c r="H27" s="45"/>
      <c r="I27" s="44"/>
    </row>
    <row r="28" spans="5:10" ht="12.75">
      <c r="E28" s="16" t="s">
        <v>553</v>
      </c>
      <c r="H28" s="12"/>
      <c r="I28" s="12"/>
      <c r="J28" s="12"/>
    </row>
    <row r="29" spans="5:10" ht="12.75">
      <c r="E29" s="16" t="s">
        <v>552</v>
      </c>
      <c r="J29" s="12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C43">
      <selection activeCell="E49" sqref="E49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2" customWidth="1"/>
    <col min="7" max="7" width="12.00390625" style="0" bestFit="1" customWidth="1"/>
    <col min="8" max="8" width="18.00390625" style="0" bestFit="1" customWidth="1"/>
  </cols>
  <sheetData>
    <row r="1" spans="1:2" ht="12.75">
      <c r="A1" s="1" t="s">
        <v>441</v>
      </c>
      <c r="B1" s="31"/>
    </row>
    <row r="2" spans="1:5" ht="12.75">
      <c r="A2" s="1" t="s">
        <v>440</v>
      </c>
      <c r="B2" s="33"/>
      <c r="C2" s="2"/>
      <c r="D2" s="23"/>
      <c r="E2" s="23"/>
    </row>
    <row r="3" spans="1:2" ht="12.75">
      <c r="A3" s="34"/>
      <c r="B3" s="1" t="s">
        <v>557</v>
      </c>
    </row>
    <row r="4" ht="12.75">
      <c r="E4" s="3" t="s">
        <v>439</v>
      </c>
    </row>
    <row r="5" spans="2:5" ht="12.75">
      <c r="B5" s="5" t="s">
        <v>0</v>
      </c>
      <c r="C5" s="5" t="s">
        <v>259</v>
      </c>
      <c r="D5" s="5" t="s">
        <v>437</v>
      </c>
      <c r="E5" s="5" t="s">
        <v>438</v>
      </c>
    </row>
    <row r="6" spans="2:5" ht="25.5">
      <c r="B6" s="7" t="s">
        <v>2</v>
      </c>
      <c r="C6" s="8" t="s">
        <v>260</v>
      </c>
      <c r="D6" s="70"/>
      <c r="E6" s="70"/>
    </row>
    <row r="7" spans="2:7" ht="12.75">
      <c r="B7" s="7" t="s">
        <v>207</v>
      </c>
      <c r="C7" s="8" t="s">
        <v>261</v>
      </c>
      <c r="D7" s="78">
        <v>156511492</v>
      </c>
      <c r="E7" s="78">
        <v>215411766.72811922</v>
      </c>
      <c r="G7" s="12"/>
    </row>
    <row r="8" spans="2:5" ht="12.75">
      <c r="B8" s="7" t="s">
        <v>208</v>
      </c>
      <c r="C8" s="7" t="s">
        <v>262</v>
      </c>
      <c r="D8" s="70">
        <v>74033175</v>
      </c>
      <c r="E8" s="70">
        <v>215382342.3641492</v>
      </c>
    </row>
    <row r="9" spans="2:5" ht="12.75">
      <c r="B9" s="7" t="s">
        <v>209</v>
      </c>
      <c r="C9" s="7" t="s">
        <v>263</v>
      </c>
      <c r="D9" s="70">
        <v>0</v>
      </c>
      <c r="E9" s="70">
        <v>0</v>
      </c>
    </row>
    <row r="10" spans="2:5" ht="12.75">
      <c r="B10" s="7" t="s">
        <v>210</v>
      </c>
      <c r="C10" s="7" t="s">
        <v>264</v>
      </c>
      <c r="D10" s="70">
        <v>0</v>
      </c>
      <c r="E10" s="70">
        <v>0</v>
      </c>
    </row>
    <row r="11" spans="2:5" ht="12.75">
      <c r="B11" s="7" t="s">
        <v>211</v>
      </c>
      <c r="C11" s="7" t="s">
        <v>265</v>
      </c>
      <c r="D11" s="70">
        <v>0</v>
      </c>
      <c r="E11" s="70">
        <v>0</v>
      </c>
    </row>
    <row r="12" spans="2:5" ht="12.75">
      <c r="B12" s="7" t="s">
        <v>212</v>
      </c>
      <c r="C12" s="7" t="s">
        <v>266</v>
      </c>
      <c r="D12" s="70">
        <v>0</v>
      </c>
      <c r="E12" s="70">
        <v>0</v>
      </c>
    </row>
    <row r="13" spans="2:5" ht="12.75">
      <c r="B13" s="7" t="s">
        <v>213</v>
      </c>
      <c r="C13" s="7" t="s">
        <v>267</v>
      </c>
      <c r="D13" s="70">
        <v>0</v>
      </c>
      <c r="E13" s="70">
        <v>0</v>
      </c>
    </row>
    <row r="14" spans="2:5" ht="12.75">
      <c r="B14" s="7" t="s">
        <v>214</v>
      </c>
      <c r="C14" s="7" t="s">
        <v>268</v>
      </c>
      <c r="D14" s="70">
        <v>0</v>
      </c>
      <c r="E14" s="70">
        <v>0</v>
      </c>
    </row>
    <row r="15" spans="2:5" ht="12.75">
      <c r="B15" s="7" t="s">
        <v>215</v>
      </c>
      <c r="C15" s="7" t="s">
        <v>269</v>
      </c>
      <c r="D15" s="70">
        <v>0</v>
      </c>
      <c r="E15" s="70">
        <v>0</v>
      </c>
    </row>
    <row r="16" spans="2:5" ht="25.5">
      <c r="B16" s="7" t="s">
        <v>216</v>
      </c>
      <c r="C16" s="7" t="s">
        <v>270</v>
      </c>
      <c r="D16" s="70">
        <v>0</v>
      </c>
      <c r="E16" s="70">
        <v>0</v>
      </c>
    </row>
    <row r="17" spans="2:5" ht="12.75">
      <c r="B17" s="7" t="s">
        <v>217</v>
      </c>
      <c r="C17" s="7" t="s">
        <v>271</v>
      </c>
      <c r="D17" s="70">
        <v>0</v>
      </c>
      <c r="E17" s="70">
        <v>0</v>
      </c>
    </row>
    <row r="18" spans="2:5" ht="12.75">
      <c r="B18" s="7" t="s">
        <v>218</v>
      </c>
      <c r="C18" s="7" t="s">
        <v>272</v>
      </c>
      <c r="D18" s="70">
        <v>0</v>
      </c>
      <c r="E18" s="70">
        <v>0</v>
      </c>
    </row>
    <row r="19" spans="2:5" ht="12.75">
      <c r="B19" s="7" t="s">
        <v>219</v>
      </c>
      <c r="C19" s="7" t="s">
        <v>273</v>
      </c>
      <c r="D19" s="70">
        <v>0</v>
      </c>
      <c r="E19" s="70">
        <v>0</v>
      </c>
    </row>
    <row r="20" spans="2:5" ht="12.75">
      <c r="B20" s="7" t="s">
        <v>220</v>
      </c>
      <c r="C20" s="7" t="s">
        <v>274</v>
      </c>
      <c r="D20" s="70">
        <v>0</v>
      </c>
      <c r="E20" s="70">
        <v>0</v>
      </c>
    </row>
    <row r="21" spans="2:5" ht="25.5">
      <c r="B21" s="7" t="s">
        <v>221</v>
      </c>
      <c r="C21" s="7" t="s">
        <v>275</v>
      </c>
      <c r="D21" s="70">
        <v>0</v>
      </c>
      <c r="E21" s="70">
        <v>0</v>
      </c>
    </row>
    <row r="22" spans="2:5" ht="12.75">
      <c r="B22" s="7" t="s">
        <v>222</v>
      </c>
      <c r="C22" s="7" t="s">
        <v>267</v>
      </c>
      <c r="D22" s="70">
        <v>0</v>
      </c>
      <c r="E22" s="70">
        <v>0</v>
      </c>
    </row>
    <row r="23" spans="2:5" ht="12.75">
      <c r="B23" s="7" t="s">
        <v>223</v>
      </c>
      <c r="C23" s="7" t="s">
        <v>276</v>
      </c>
      <c r="D23" s="70">
        <v>0</v>
      </c>
      <c r="E23" s="70">
        <v>2000</v>
      </c>
    </row>
    <row r="24" spans="2:5" ht="12.75">
      <c r="B24" s="7" t="s">
        <v>224</v>
      </c>
      <c r="C24" s="7" t="s">
        <v>277</v>
      </c>
      <c r="D24" s="70">
        <v>0</v>
      </c>
      <c r="E24" s="70">
        <v>0</v>
      </c>
    </row>
    <row r="25" spans="2:5" ht="12.75">
      <c r="B25" s="7" t="s">
        <v>225</v>
      </c>
      <c r="C25" s="7" t="s">
        <v>278</v>
      </c>
      <c r="D25" s="70">
        <v>82478317</v>
      </c>
      <c r="E25" s="70">
        <v>27424.36397</v>
      </c>
    </row>
    <row r="26" spans="2:5" ht="12.75">
      <c r="B26" s="7" t="s">
        <v>226</v>
      </c>
      <c r="C26" s="8" t="s">
        <v>279</v>
      </c>
      <c r="D26" s="80">
        <v>105486532.1</v>
      </c>
      <c r="E26" s="80">
        <v>245304048.78571272</v>
      </c>
    </row>
    <row r="27" spans="2:5" ht="25.5">
      <c r="B27" s="7" t="s">
        <v>227</v>
      </c>
      <c r="C27" s="7" t="s">
        <v>280</v>
      </c>
      <c r="D27" s="70">
        <v>19436294</v>
      </c>
      <c r="E27" s="70">
        <v>19296345.195562277</v>
      </c>
    </row>
    <row r="28" spans="2:5" ht="25.5">
      <c r="B28" s="7" t="s">
        <v>228</v>
      </c>
      <c r="C28" s="7" t="s">
        <v>281</v>
      </c>
      <c r="D28" s="79">
        <v>0</v>
      </c>
      <c r="E28" s="70">
        <v>0</v>
      </c>
    </row>
    <row r="29" spans="2:5" ht="25.5">
      <c r="B29" s="7" t="s">
        <v>229</v>
      </c>
      <c r="C29" s="7" t="s">
        <v>282</v>
      </c>
      <c r="D29" s="79">
        <v>3840090.329175</v>
      </c>
      <c r="E29" s="70">
        <v>4160480.04629</v>
      </c>
    </row>
    <row r="30" spans="2:5" ht="12.75">
      <c r="B30" s="7" t="s">
        <v>230</v>
      </c>
      <c r="C30" s="7" t="s">
        <v>283</v>
      </c>
      <c r="D30" s="79">
        <v>-2805258.06243</v>
      </c>
      <c r="E30" s="70">
        <v>-815548.41851</v>
      </c>
    </row>
    <row r="31" spans="2:5" ht="12.75">
      <c r="B31" s="7" t="s">
        <v>231</v>
      </c>
      <c r="C31" s="7" t="s">
        <v>284</v>
      </c>
      <c r="D31" s="70">
        <v>7857478</v>
      </c>
      <c r="E31" s="70">
        <v>3932441.5969</v>
      </c>
    </row>
    <row r="32" spans="2:5" ht="25.5">
      <c r="B32" s="7" t="s">
        <v>232</v>
      </c>
      <c r="C32" s="7" t="s">
        <v>285</v>
      </c>
      <c r="D32" s="70">
        <v>0</v>
      </c>
      <c r="E32" s="70">
        <v>36189.3668</v>
      </c>
    </row>
    <row r="33" spans="2:5" ht="12.75">
      <c r="B33" s="7" t="s">
        <v>233</v>
      </c>
      <c r="C33" s="7" t="s">
        <v>286</v>
      </c>
      <c r="D33" s="70">
        <v>1395608</v>
      </c>
      <c r="E33" s="70">
        <v>650094.61517</v>
      </c>
    </row>
    <row r="34" spans="2:5" ht="12.75">
      <c r="B34" s="7" t="s">
        <v>234</v>
      </c>
      <c r="C34" s="7" t="s">
        <v>287</v>
      </c>
      <c r="D34" s="70">
        <v>0</v>
      </c>
      <c r="E34" s="70">
        <v>292012.8</v>
      </c>
    </row>
    <row r="35" spans="2:5" ht="12.75">
      <c r="B35" s="7" t="s">
        <v>235</v>
      </c>
      <c r="C35" s="7" t="s">
        <v>288</v>
      </c>
      <c r="D35" s="70">
        <v>0</v>
      </c>
      <c r="E35" s="70">
        <v>81912.11236</v>
      </c>
    </row>
    <row r="36" spans="2:5" ht="25.5">
      <c r="B36" s="7" t="s">
        <v>236</v>
      </c>
      <c r="C36" s="47" t="s">
        <v>289</v>
      </c>
      <c r="D36" s="70">
        <v>1407819.5765699693</v>
      </c>
      <c r="E36" s="70">
        <v>343236</v>
      </c>
    </row>
    <row r="37" spans="2:5" ht="12.75">
      <c r="B37" s="7" t="s">
        <v>237</v>
      </c>
      <c r="C37" s="7" t="s">
        <v>290</v>
      </c>
      <c r="D37" s="70">
        <v>229687.4035586535</v>
      </c>
      <c r="E37" s="70">
        <v>82842.5</v>
      </c>
    </row>
    <row r="38" spans="2:5" ht="12.75">
      <c r="B38" s="7" t="s">
        <v>238</v>
      </c>
      <c r="C38" s="7" t="s">
        <v>291</v>
      </c>
      <c r="D38" s="70">
        <v>6512726</v>
      </c>
      <c r="E38" s="70">
        <v>7973724.38477</v>
      </c>
    </row>
    <row r="39" spans="2:5" ht="25.5">
      <c r="B39" s="7" t="s">
        <v>239</v>
      </c>
      <c r="C39" s="7" t="s">
        <v>292</v>
      </c>
      <c r="D39" s="70">
        <v>1596718.7174513228</v>
      </c>
      <c r="E39" s="70">
        <v>1053172.51227</v>
      </c>
    </row>
    <row r="40" spans="2:5" ht="25.5">
      <c r="B40" s="7" t="s">
        <v>240</v>
      </c>
      <c r="C40" s="7" t="s">
        <v>293</v>
      </c>
      <c r="D40" s="70">
        <v>0</v>
      </c>
      <c r="E40" s="70">
        <v>0</v>
      </c>
    </row>
    <row r="41" spans="2:5" ht="12.75">
      <c r="B41" s="7" t="s">
        <v>241</v>
      </c>
      <c r="C41" s="7" t="s">
        <v>294</v>
      </c>
      <c r="D41" s="70">
        <v>40600.709109999996</v>
      </c>
      <c r="E41" s="70">
        <v>23394.31542</v>
      </c>
    </row>
    <row r="42" spans="2:5" ht="25.5">
      <c r="B42" s="7" t="s">
        <v>242</v>
      </c>
      <c r="C42" s="7" t="s">
        <v>295</v>
      </c>
      <c r="D42" s="70">
        <v>0</v>
      </c>
      <c r="E42" s="70">
        <v>0</v>
      </c>
    </row>
    <row r="43" spans="2:5" ht="25.5">
      <c r="B43" s="7" t="s">
        <v>243</v>
      </c>
      <c r="C43" s="7" t="s">
        <v>296</v>
      </c>
      <c r="D43" s="70">
        <v>22129344.03053</v>
      </c>
      <c r="E43" s="70">
        <v>10992280.195079999</v>
      </c>
    </row>
    <row r="44" spans="2:5" ht="25.5">
      <c r="B44" s="7" t="s">
        <v>244</v>
      </c>
      <c r="C44" s="7" t="s">
        <v>297</v>
      </c>
      <c r="D44" s="70">
        <v>0</v>
      </c>
      <c r="E44" s="70">
        <v>0</v>
      </c>
    </row>
    <row r="45" spans="2:5" ht="25.5">
      <c r="B45" s="7" t="s">
        <v>245</v>
      </c>
      <c r="C45" s="7" t="s">
        <v>298</v>
      </c>
      <c r="D45" s="70">
        <v>1266173.0234204174</v>
      </c>
      <c r="E45" s="70">
        <v>322424.87002000003</v>
      </c>
    </row>
    <row r="46" spans="2:5" ht="12.75">
      <c r="B46" s="7" t="s">
        <v>246</v>
      </c>
      <c r="C46" s="7" t="s">
        <v>299</v>
      </c>
      <c r="D46" s="70">
        <v>18728</v>
      </c>
      <c r="E46" s="70">
        <v>31624.2</v>
      </c>
    </row>
    <row r="47" spans="2:5" ht="12.75">
      <c r="B47" s="7" t="s">
        <v>247</v>
      </c>
      <c r="C47" s="7" t="s">
        <v>300</v>
      </c>
      <c r="D47" s="70">
        <v>1591771.86125</v>
      </c>
      <c r="E47" s="70">
        <v>2560552.7896999996</v>
      </c>
    </row>
    <row r="48" spans="2:5" ht="12.75">
      <c r="B48" s="7" t="s">
        <v>248</v>
      </c>
      <c r="C48" s="7" t="s">
        <v>301</v>
      </c>
      <c r="D48" s="70">
        <v>13548427.469189912</v>
      </c>
      <c r="E48" s="70">
        <v>70239953.45075</v>
      </c>
    </row>
    <row r="49" spans="2:5" ht="12.75">
      <c r="B49" s="7" t="s">
        <v>249</v>
      </c>
      <c r="C49" s="7" t="s">
        <v>302</v>
      </c>
      <c r="D49" s="70">
        <v>27420323.04217471</v>
      </c>
      <c r="E49" s="70">
        <v>124046916.3</v>
      </c>
    </row>
    <row r="50" spans="2:5" ht="25.5">
      <c r="B50" s="7" t="s">
        <v>6</v>
      </c>
      <c r="C50" s="8" t="s">
        <v>566</v>
      </c>
      <c r="D50" s="78">
        <v>-530916.7686382355</v>
      </c>
      <c r="E50" s="78">
        <v>-308460.37814</v>
      </c>
    </row>
    <row r="51" spans="2:5" ht="25.5">
      <c r="B51" s="7" t="s">
        <v>250</v>
      </c>
      <c r="C51" s="8" t="s">
        <v>303</v>
      </c>
      <c r="D51" s="78">
        <v>148140.3</v>
      </c>
      <c r="E51" s="78">
        <v>27424.363970000002</v>
      </c>
    </row>
    <row r="52" spans="2:5" ht="25.5">
      <c r="B52" s="7" t="s">
        <v>251</v>
      </c>
      <c r="C52" s="7" t="s">
        <v>304</v>
      </c>
      <c r="D52" s="70">
        <v>0</v>
      </c>
      <c r="E52" s="70">
        <v>0</v>
      </c>
    </row>
    <row r="53" spans="2:5" ht="12.75">
      <c r="B53" s="7" t="s">
        <v>252</v>
      </c>
      <c r="C53" s="7" t="s">
        <v>305</v>
      </c>
      <c r="D53" s="70">
        <v>0</v>
      </c>
      <c r="E53" s="70">
        <v>0</v>
      </c>
    </row>
    <row r="54" spans="2:5" ht="12.75">
      <c r="B54" s="7" t="s">
        <v>253</v>
      </c>
      <c r="C54" s="7" t="s">
        <v>306</v>
      </c>
      <c r="D54" s="70">
        <v>0</v>
      </c>
      <c r="E54" s="70">
        <v>0</v>
      </c>
    </row>
    <row r="55" spans="2:5" ht="12.75">
      <c r="B55" s="7" t="s">
        <v>254</v>
      </c>
      <c r="C55" s="7" t="s">
        <v>307</v>
      </c>
      <c r="D55" s="70">
        <v>148140.2832717644</v>
      </c>
      <c r="E55" s="70">
        <v>27424.363970000002</v>
      </c>
    </row>
    <row r="56" spans="2:5" ht="25.5">
      <c r="B56" s="7" t="s">
        <v>255</v>
      </c>
      <c r="C56" s="8" t="s">
        <v>308</v>
      </c>
      <c r="D56" s="78">
        <v>679057.0519099999</v>
      </c>
      <c r="E56" s="78">
        <v>335884.74211</v>
      </c>
    </row>
    <row r="57" spans="2:7" ht="12.75">
      <c r="B57" s="7" t="s">
        <v>256</v>
      </c>
      <c r="C57" s="7" t="s">
        <v>309</v>
      </c>
      <c r="D57" s="70">
        <v>571797.14941</v>
      </c>
      <c r="E57" s="70">
        <v>303604.55378</v>
      </c>
      <c r="G57" s="12"/>
    </row>
    <row r="58" spans="2:5" ht="12.75">
      <c r="B58" s="7" t="s">
        <v>257</v>
      </c>
      <c r="C58" s="7" t="s">
        <v>310</v>
      </c>
      <c r="D58" s="70">
        <v>5070</v>
      </c>
      <c r="E58" s="70">
        <v>0</v>
      </c>
    </row>
    <row r="59" spans="2:5" ht="12.75">
      <c r="B59" s="7" t="s">
        <v>258</v>
      </c>
      <c r="C59" s="7" t="s">
        <v>307</v>
      </c>
      <c r="D59" s="70">
        <v>102189.9025</v>
      </c>
      <c r="E59" s="70">
        <v>32280.188329999997</v>
      </c>
    </row>
    <row r="60" spans="2:5" ht="12.75">
      <c r="B60" s="7" t="s">
        <v>12</v>
      </c>
      <c r="C60" s="8" t="s">
        <v>311</v>
      </c>
      <c r="D60" s="52">
        <v>25404381</v>
      </c>
      <c r="E60" s="52">
        <v>-15217100.038653497</v>
      </c>
    </row>
    <row r="61" spans="2:5" ht="25.5">
      <c r="B61" s="7" t="s">
        <v>22</v>
      </c>
      <c r="C61" s="8" t="s">
        <v>312</v>
      </c>
      <c r="D61" s="62">
        <v>24638751</v>
      </c>
      <c r="E61" s="62">
        <v>49581153.43148365</v>
      </c>
    </row>
    <row r="62" spans="2:8" ht="25.5">
      <c r="B62" s="7" t="s">
        <v>29</v>
      </c>
      <c r="C62" s="8" t="s">
        <v>313</v>
      </c>
      <c r="D62" s="62">
        <v>50043132</v>
      </c>
      <c r="E62" s="62">
        <v>34364053.39283015</v>
      </c>
      <c r="G62" s="12"/>
      <c r="H62" s="25"/>
    </row>
    <row r="63" spans="2:5" ht="12.75">
      <c r="B63" s="28"/>
      <c r="C63" s="29"/>
      <c r="D63" s="27"/>
      <c r="E63" s="27"/>
    </row>
    <row r="64" spans="2:5" s="11" customFormat="1" ht="12.75">
      <c r="B64" s="11" t="s">
        <v>1</v>
      </c>
      <c r="D64" s="14"/>
      <c r="E64" s="14"/>
    </row>
    <row r="65" spans="3:5" ht="12.75">
      <c r="C65" s="16" t="s">
        <v>553</v>
      </c>
      <c r="E65"/>
    </row>
    <row r="66" spans="3:5" ht="12.75">
      <c r="C66" s="16" t="s">
        <v>552</v>
      </c>
      <c r="E66"/>
    </row>
    <row r="67" ht="12.75">
      <c r="E67" s="82"/>
    </row>
    <row r="70" ht="12.75">
      <c r="D70" s="82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Zaya</cp:lastModifiedBy>
  <cp:lastPrinted>2020-07-21T04:54:55Z</cp:lastPrinted>
  <dcterms:created xsi:type="dcterms:W3CDTF">2020-07-21T04:27:25Z</dcterms:created>
  <dcterms:modified xsi:type="dcterms:W3CDTF">2023-08-31T07:27:35Z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