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</sheets>
  <externalReferences>
    <externalReference r:id="rId5"/>
    <externalReference r:id="rId6"/>
  </externalReferences>
  <definedNames>
    <definedName name="_xlnm.Print_Area" localSheetId="0">'Sheet1'!$A$1:$N$77</definedName>
  </definedNames>
  <calcPr fullCalcOnLoad="1"/>
</workbook>
</file>

<file path=xl/sharedStrings.xml><?xml version="1.0" encoding="utf-8"?>
<sst xmlns="http://schemas.openxmlformats.org/spreadsheetml/2006/main" count="457" uniqueCount="205">
  <si>
    <t>№</t>
  </si>
  <si>
    <t>Компанийн нэр</t>
  </si>
  <si>
    <t>Үйл ажиллагааны чиглэл</t>
  </si>
  <si>
    <t>Брокер, дилер</t>
  </si>
  <si>
    <t>Андеррайтер</t>
  </si>
  <si>
    <t xml:space="preserve">Хөрөнгө оруулалтын зөвлөх </t>
  </si>
  <si>
    <t>Жилийн арилжааны дүн</t>
  </si>
  <si>
    <t xml:space="preserve">"МХБ" ТӨХК-ИЙН ГИШҮҮН КОМПАНИУДЫН АРИЛЖААНЫ ТАЙЛАН </t>
  </si>
  <si>
    <t>Хувьцааны багцын арилжаа</t>
  </si>
  <si>
    <t>●</t>
  </si>
  <si>
    <t xml:space="preserve">Нийт </t>
  </si>
  <si>
    <t>Үсгэн код</t>
  </si>
  <si>
    <t>Нийт арилжаа</t>
  </si>
  <si>
    <t>▪</t>
  </si>
  <si>
    <t xml:space="preserve">Жич: Гишүүдийг тухайн сард хийсэн арилжааны үнийн дүнгээр жагсаав. </t>
  </si>
  <si>
    <t>HUN</t>
  </si>
  <si>
    <t>Хүннү Эмпайр</t>
  </si>
  <si>
    <t>BDSC</t>
  </si>
  <si>
    <t>БиДиСек ХК</t>
  </si>
  <si>
    <t>TCHB</t>
  </si>
  <si>
    <t>Тулгат чандмань баян ХХК</t>
  </si>
  <si>
    <t>GLMT</t>
  </si>
  <si>
    <t>Голомт секюритиз ХХК</t>
  </si>
  <si>
    <t>DELG</t>
  </si>
  <si>
    <t>Дэлгэрхангай секюритиз ХХК</t>
  </si>
  <si>
    <t>MSEC</t>
  </si>
  <si>
    <t>Монсек ХХК</t>
  </si>
  <si>
    <t>STIN</t>
  </si>
  <si>
    <t>Стандарт инвестмент ХХК</t>
  </si>
  <si>
    <t>TDB</t>
  </si>
  <si>
    <t>Ти Ди Би Капитал ХХК</t>
  </si>
  <si>
    <t>GNDX</t>
  </si>
  <si>
    <t>Гендекс ХХК</t>
  </si>
  <si>
    <t>ARGB</t>
  </si>
  <si>
    <t>Аргай бэст ХХК</t>
  </si>
  <si>
    <t>TNGR</t>
  </si>
  <si>
    <t>Тэнгэр капитал ХХК</t>
  </si>
  <si>
    <t>MIBG</t>
  </si>
  <si>
    <t>Эм Ай Би Жи ХХК</t>
  </si>
  <si>
    <t>BULG</t>
  </si>
  <si>
    <t>Булган брокер ХХК</t>
  </si>
  <si>
    <t>ECM</t>
  </si>
  <si>
    <t>Евразиа капитал монголиа ХХК</t>
  </si>
  <si>
    <t>GATR</t>
  </si>
  <si>
    <t>Гацуурт трейд ХХК</t>
  </si>
  <si>
    <t>NSEC</t>
  </si>
  <si>
    <t>Нэйшнл сэкюритис ХХК</t>
  </si>
  <si>
    <t>DRBR</t>
  </si>
  <si>
    <t>Дархан брокер ХХК</t>
  </si>
  <si>
    <t>ARD</t>
  </si>
  <si>
    <t>Ард капитал групп ХХК</t>
  </si>
  <si>
    <t>ZRGD</t>
  </si>
  <si>
    <t>Зэргэд ХХК</t>
  </si>
  <si>
    <t>MERG</t>
  </si>
  <si>
    <t>Мэргэн санаа ХХК</t>
  </si>
  <si>
    <t>BZIN</t>
  </si>
  <si>
    <t>Дэү Секьюритис Монгол</t>
  </si>
  <si>
    <t>BUMB</t>
  </si>
  <si>
    <t>Бумбат-Алтай ХХК</t>
  </si>
  <si>
    <t>SANR</t>
  </si>
  <si>
    <t>Санар ХХК</t>
  </si>
  <si>
    <t>APS</t>
  </si>
  <si>
    <t>Азиа Пасифик секьюритис ХХК</t>
  </si>
  <si>
    <t>BATS</t>
  </si>
  <si>
    <t>Батс ХХК</t>
  </si>
  <si>
    <t>GAUL</t>
  </si>
  <si>
    <t>Гаүли ХХК</t>
  </si>
  <si>
    <t>GDEV</t>
  </si>
  <si>
    <t>Гранддевелопмент ХХК</t>
  </si>
  <si>
    <t>UNDR</t>
  </si>
  <si>
    <t>Өндөрхаан инвест ХХК</t>
  </si>
  <si>
    <t>MSDQ</t>
  </si>
  <si>
    <t>Масдак ХХК</t>
  </si>
  <si>
    <t>MNET</t>
  </si>
  <si>
    <t>Монет ХХК</t>
  </si>
  <si>
    <t>TABO</t>
  </si>
  <si>
    <t>Таван богд ХХК</t>
  </si>
  <si>
    <t>ALTN</t>
  </si>
  <si>
    <t>Алтан хоромсог ХХК</t>
  </si>
  <si>
    <t>MICC</t>
  </si>
  <si>
    <t>Эм Ай Си Си ХХК</t>
  </si>
  <si>
    <t>GDSC</t>
  </si>
  <si>
    <t>Гүүдсек ХХК</t>
  </si>
  <si>
    <t>GLOB</t>
  </si>
  <si>
    <t>Глобал ассет ХХК</t>
  </si>
  <si>
    <t>MONG</t>
  </si>
  <si>
    <t>Монгол секюритиес ХК</t>
  </si>
  <si>
    <t>BSK</t>
  </si>
  <si>
    <t>BLUE SKY</t>
  </si>
  <si>
    <t>ZGB</t>
  </si>
  <si>
    <t>Зэт жи би ХХК</t>
  </si>
  <si>
    <t>ACE</t>
  </si>
  <si>
    <t>АСЕ энд Т Капитал ХХК</t>
  </si>
  <si>
    <t>BLMB</t>
  </si>
  <si>
    <t>Блүмсбюри секюритиес ХХК</t>
  </si>
  <si>
    <t>CAPM</t>
  </si>
  <si>
    <t>Капитал маркет корпораци ХХК</t>
  </si>
  <si>
    <t>GNN</t>
  </si>
  <si>
    <t>ГОВИЙН НОЁН НУРУУ</t>
  </si>
  <si>
    <t>MWTS</t>
  </si>
  <si>
    <t>Эм Даблью Ти Эс ХХК</t>
  </si>
  <si>
    <t>FINL</t>
  </si>
  <si>
    <t>Финанс линк групп ХХК</t>
  </si>
  <si>
    <t>DCF</t>
  </si>
  <si>
    <t>Ди Си Эф ХХК</t>
  </si>
  <si>
    <t>NOVL</t>
  </si>
  <si>
    <t>Новел инвестмент ХХК</t>
  </si>
  <si>
    <t>LFTI</t>
  </si>
  <si>
    <t>Лайфтайм инвестмент ХХК</t>
  </si>
  <si>
    <t>FCX</t>
  </si>
  <si>
    <t>Эф Си Икс ХХК</t>
  </si>
  <si>
    <t>USEC</t>
  </si>
  <si>
    <t>Юнайтед секьюритс ХХК</t>
  </si>
  <si>
    <t>BKHE</t>
  </si>
  <si>
    <t>Бага хээр ХХК</t>
  </si>
  <si>
    <t>ABJY</t>
  </si>
  <si>
    <t>АБЖЯ ХХК</t>
  </si>
  <si>
    <t>BBSS</t>
  </si>
  <si>
    <t>Би Би Эс Эс ХХК</t>
  </si>
  <si>
    <t>BLAC</t>
  </si>
  <si>
    <t>Блэкстоун интернэйшнл ХХК</t>
  </si>
  <si>
    <t>DGSN</t>
  </si>
  <si>
    <t>Догсон ХХК</t>
  </si>
  <si>
    <t>FRON</t>
  </si>
  <si>
    <t>Фронтиер ХХК</t>
  </si>
  <si>
    <t>ITR</t>
  </si>
  <si>
    <t>Ай трейд ХХК</t>
  </si>
  <si>
    <t>PREV</t>
  </si>
  <si>
    <t>Превалент ХХК</t>
  </si>
  <si>
    <t>SECP</t>
  </si>
  <si>
    <t>СИКАП</t>
  </si>
  <si>
    <t>SGC</t>
  </si>
  <si>
    <t>Эс Жи Капитал ХХК</t>
  </si>
  <si>
    <t>TTOL</t>
  </si>
  <si>
    <t>Таван Толгойн Хишиг</t>
  </si>
  <si>
    <t>TTR</t>
  </si>
  <si>
    <t>Түшиг траст ХХК</t>
  </si>
  <si>
    <t>ZEUS</t>
  </si>
  <si>
    <t>Зюс капитал ХХК</t>
  </si>
  <si>
    <t>Эзлэх хувь</t>
  </si>
  <si>
    <t>БОНД АНХДАГЧ</t>
  </si>
  <si>
    <t>Үнэт цаасны хоёрдогч зах зээлийн арилжаа</t>
  </si>
  <si>
    <t>Хувьцаа</t>
  </si>
  <si>
    <t>Бонд</t>
  </si>
  <si>
    <t>ХУВЬЦААНЫ АНХДАГЧ</t>
  </si>
  <si>
    <t>"ТЭНГЭР КАПИТАЛ  ҮЦК" ХХК</t>
  </si>
  <si>
    <t>"АРД СЕКЬЮРИТИЗ ҮЦК" ХХК</t>
  </si>
  <si>
    <t>"ГАҮЛИ ҮЦК" ХХК</t>
  </si>
  <si>
    <t>"БИ ДИ СЕК ҮЦК" ХК</t>
  </si>
  <si>
    <t>"НОВЕЛ ИНВЕСТМЕНТ ҮЦК" ХХК</t>
  </si>
  <si>
    <t>"СТАНДАРТ ИНВЕСТМЕНТ ҮЦК" ХХК</t>
  </si>
  <si>
    <t>"ГОЛОМТ СЕКЮРИТИЗ ҮЦК" ХХК</t>
  </si>
  <si>
    <t>"ДЭҮ СЕКЬЮРИТИС МОНГОЛ ҮЦК" ХХК</t>
  </si>
  <si>
    <t>"ЭМ АЙ БИ ЖИ ХХК ҮЦК"</t>
  </si>
  <si>
    <t>"ТИ ДИ БИ КАПИТАЛ ҮЦК" ХХК</t>
  </si>
  <si>
    <t>"ГЕНДЕКС ҮЦК" ХХК</t>
  </si>
  <si>
    <t>"ЛАЙФТАЙМ ИНВЕСТМЕНТ ҮЦК" ХХК</t>
  </si>
  <si>
    <t>"НЭЙШНЛ СЕКЮРИТИС ҮЦК" ХХК</t>
  </si>
  <si>
    <t>"ДЭЛГЭРХАНГАЙ СЕКЮРИТИЗ ҮЦК" ХХК</t>
  </si>
  <si>
    <t>"ЗЭРГЭД ҮЦК" ХХК</t>
  </si>
  <si>
    <t>"МОНСЕК ҮЦК" ХХК</t>
  </si>
  <si>
    <t>"СИКАП  ҮЦК" ХХК</t>
  </si>
  <si>
    <t>"ДАРХАН БРОКЕР ҮЦК" ХХК</t>
  </si>
  <si>
    <t>"САНАР ҮЦК" ХХК</t>
  </si>
  <si>
    <t>"АЗИА ПАСИФИК СЕКЬЮРИТИС ҮЦК" ХХК</t>
  </si>
  <si>
    <t>"ГҮҮДСЕК ҮЦК" ХХК</t>
  </si>
  <si>
    <t>"АРД КАПИТАЛ ГРУПП ҮЦК" ХХК</t>
  </si>
  <si>
    <t>"КАПИТАЛ МАРКЕТ КОРПОРАЦИ ҮЦК" ХХК</t>
  </si>
  <si>
    <t>"АСЕ ЭНД Т КАПИТАЛ ҮЦК" ХХК</t>
  </si>
  <si>
    <t>"ӨНДӨРХААН ИНВЕСТ ҮЦК" ХХК</t>
  </si>
  <si>
    <t>"БУМБАТ-АЛТАЙ ҮЦК" ХХК</t>
  </si>
  <si>
    <t>"АРГАЙ БЭСТ ҮЦК" ХХК</t>
  </si>
  <si>
    <t>"ТАВАН БОГД ҮЦК" ХХК</t>
  </si>
  <si>
    <t>"АЛТАН ХОРОМСОГ ҮЦК" ХХК</t>
  </si>
  <si>
    <t>"ЕВРАЗИА КАПИТАЛ ХОЛДИНГ ҮЦК" ХК</t>
  </si>
  <si>
    <t>"БУЛГАН БРОКЕР ҮЦК" ХХК</t>
  </si>
  <si>
    <t>"ТУЛГАТ ЧАНДМАНЬ БАЯН  ҮЦК" ХХК</t>
  </si>
  <si>
    <t xml:space="preserve">"БЛҮМСБЮРИ СЕКЮРИТИЕС ҮЦК" ХХК </t>
  </si>
  <si>
    <t>"МЭРГЭН САНАА ҮЦК" ХХК</t>
  </si>
  <si>
    <t>"МАСДАК ҮНЭТ ЦААСНЫ КОМПАНИ" ХХК</t>
  </si>
  <si>
    <t>"ЭМ АЙ СИ СИ  ҮЦК" ХХК</t>
  </si>
  <si>
    <t>"МОНГОЛ СЕКЮРИТИЕС ҮЦК" ХК</t>
  </si>
  <si>
    <t>"ГАЦУУРТ ТРЕЙД ҮЦК" ХХК</t>
  </si>
  <si>
    <t>"ГРАНДДЕВЕЛОПМЕНТ ҮЦК" ХХК</t>
  </si>
  <si>
    <t>"БЛЮСКАЙ СЕКЬЮРИТИЗ ҮЦК" ХК</t>
  </si>
  <si>
    <t>ГОВИЙН НОЁН НУРУУ ХХК</t>
  </si>
  <si>
    <t>"ФРОНТИЕР ҮЦК" ХХК</t>
  </si>
  <si>
    <t>"ЭМ ДАБЛЬЮ ТИ ЭС ҮЦК" ХХК</t>
  </si>
  <si>
    <t>"ЗЭТ ЖИ БИ ҮЦК" ХХК</t>
  </si>
  <si>
    <t>"ЭС ЖИ КАПИТАЛ ҮЦК" ХХК</t>
  </si>
  <si>
    <t>"ЭФ СИ ИКС ҮЦК" ХХК</t>
  </si>
  <si>
    <t>"БЛЭКСТОУН ИНТЕРНЭЙШНЛ ҮЦК" ХХК</t>
  </si>
  <si>
    <t>"БАТС ҮЦК" ХХК</t>
  </si>
  <si>
    <t>ФИНАНС ЛИНК ГРУПП ХХК</t>
  </si>
  <si>
    <t>ДИ СИ ЭФ ХХК</t>
  </si>
  <si>
    <t>БАГА ХЭЭР ХХК</t>
  </si>
  <si>
    <t>БИ БИ ЭС ЭС ХХК</t>
  </si>
  <si>
    <t>ДОГСОН ХХК</t>
  </si>
  <si>
    <t>АЙ ТРЕЙД ХХК</t>
  </si>
  <si>
    <t>"ХҮННҮ ЭМПАЙР ҮЦК" ХХК</t>
  </si>
  <si>
    <t>ПРЕВАЛЕНТ ХХК</t>
  </si>
  <si>
    <t>"ТЭСО ИНВЕСТМЕНТ ҮЦК" ХХК</t>
  </si>
  <si>
    <t>ЗЮС КАПИТАЛ ХХК</t>
  </si>
  <si>
    <t xml:space="preserve">2016 оны 5 дугаар сарын 31-ний байдлаар </t>
  </si>
  <si>
    <t>5-р сарын арилжааны дүн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</si>
</sst>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164" fontId="45" fillId="0" borderId="0" xfId="42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64" fontId="47" fillId="33" borderId="0" xfId="42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43" fontId="3" fillId="2" borderId="12" xfId="42" applyFont="1" applyFill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43" fontId="2" fillId="2" borderId="13" xfId="42" applyFont="1" applyFill="1" applyBorder="1" applyAlignment="1">
      <alignment vertical="center" wrapText="1"/>
    </xf>
    <xf numFmtId="9" fontId="3" fillId="34" borderId="14" xfId="59" applyFont="1" applyFill="1" applyBorder="1" applyAlignment="1">
      <alignment vertical="center" wrapText="1"/>
    </xf>
    <xf numFmtId="0" fontId="4" fillId="0" borderId="10" xfId="0" applyFont="1" applyBorder="1" applyAlignment="1">
      <alignment vertical="top"/>
    </xf>
    <xf numFmtId="43" fontId="44" fillId="34" borderId="13" xfId="42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43" fontId="44" fillId="0" borderId="0" xfId="0" applyNumberFormat="1" applyFont="1" applyAlignment="1">
      <alignment horizontal="center" vertical="center" wrapText="1"/>
    </xf>
    <xf numFmtId="43" fontId="44" fillId="0" borderId="0" xfId="42" applyFont="1" applyAlignment="1">
      <alignment horizontal="center" vertical="center"/>
    </xf>
    <xf numFmtId="43" fontId="47" fillId="2" borderId="10" xfId="42" applyFont="1" applyFill="1" applyBorder="1" applyAlignment="1">
      <alignment horizontal="center" vertical="center"/>
    </xf>
    <xf numFmtId="43" fontId="44" fillId="2" borderId="10" xfId="42" applyFont="1" applyFill="1" applyBorder="1" applyAlignment="1">
      <alignment horizontal="center" vertical="center"/>
    </xf>
    <xf numFmtId="43" fontId="3" fillId="2" borderId="12" xfId="42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2" borderId="10" xfId="0" applyFont="1" applyFill="1" applyBorder="1" applyAlignment="1">
      <alignment horizontal="center" vertical="center"/>
    </xf>
    <xf numFmtId="43" fontId="3" fillId="2" borderId="12" xfId="42" applyFont="1" applyFill="1" applyBorder="1" applyAlignment="1">
      <alignment vertical="center"/>
    </xf>
    <xf numFmtId="43" fontId="44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43" fontId="44" fillId="0" borderId="0" xfId="42" applyFont="1" applyAlignment="1">
      <alignment horizontal="center" vertical="center" wrapText="1"/>
    </xf>
    <xf numFmtId="43" fontId="47" fillId="0" borderId="0" xfId="42" applyFont="1" applyAlignment="1">
      <alignment horizontal="center" vertical="center" wrapText="1"/>
    </xf>
    <xf numFmtId="43" fontId="44" fillId="33" borderId="0" xfId="42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7" fillId="34" borderId="15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7" fillId="2" borderId="15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2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21" xfId="0" applyFont="1" applyFill="1" applyBorder="1" applyAlignment="1">
      <alignment horizontal="center" vertical="center" wrapText="1"/>
    </xf>
    <xf numFmtId="0" fontId="47" fillId="34" borderId="22" xfId="0" applyFont="1" applyFill="1" applyBorder="1" applyAlignment="1">
      <alignment horizontal="center" vertical="center" wrapText="1"/>
    </xf>
    <xf numFmtId="0" fontId="44" fillId="34" borderId="23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2" borderId="19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/>
    </xf>
    <xf numFmtId="43" fontId="44" fillId="34" borderId="0" xfId="42" applyFont="1" applyFill="1" applyBorder="1" applyAlignment="1">
      <alignment horizontal="center" vertical="center" wrapText="1"/>
    </xf>
    <xf numFmtId="165" fontId="44" fillId="34" borderId="23" xfId="59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6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0" y="19050"/>
          <a:ext cx="15382875" cy="1343025"/>
          <a:chOff x="-459" y="-536"/>
          <a:chExt cx="12780" cy="2246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8"/>
          <xdr:cNvSpPr>
            <a:spLocks/>
          </xdr:cNvSpPr>
        </xdr:nvSpPr>
        <xdr:spPr>
          <a:xfrm>
            <a:off x="1416" y="311"/>
            <a:ext cx="7917" cy="1399"/>
          </a:xfrm>
          <a:custGeom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9"/>
          <xdr:cNvSpPr>
            <a:spLocks/>
          </xdr:cNvSpPr>
        </xdr:nvSpPr>
        <xdr:spPr>
          <a:xfrm>
            <a:off x="9327" y="480"/>
            <a:ext cx="2598" cy="804"/>
          </a:xfrm>
          <a:custGeom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10"/>
          <xdr:cNvSpPr>
            <a:spLocks/>
          </xdr:cNvSpPr>
        </xdr:nvSpPr>
        <xdr:spPr>
          <a:xfrm>
            <a:off x="-280" y="318"/>
            <a:ext cx="1706" cy="1392"/>
          </a:xfrm>
          <a:custGeom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2</xdr:col>
      <xdr:colOff>19050</xdr:colOff>
      <xdr:row>10</xdr:row>
      <xdr:rowOff>123825</xdr:rowOff>
    </xdr:to>
    <xdr:pic>
      <xdr:nvPicPr>
        <xdr:cNvPr id="6" name="Picture 6" descr="MSE_LOGO 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85875"/>
          <a:ext cx="78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6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6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10">
        <row r="9">
          <cell r="B9" t="str">
            <v>ACE</v>
          </cell>
          <cell r="C9" t="str">
            <v>АСЕ энд Т Капитал ХХК</v>
          </cell>
          <cell r="D9">
            <v>4345</v>
          </cell>
          <cell r="E9">
            <v>2301106</v>
          </cell>
          <cell r="F9">
            <v>8</v>
          </cell>
          <cell r="G9">
            <v>10400</v>
          </cell>
          <cell r="H9">
            <v>2311506</v>
          </cell>
          <cell r="M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672</v>
          </cell>
          <cell r="E10">
            <v>219280</v>
          </cell>
          <cell r="F10">
            <v>434</v>
          </cell>
          <cell r="G10">
            <v>318400</v>
          </cell>
          <cell r="H10">
            <v>537680</v>
          </cell>
          <cell r="M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5223</v>
          </cell>
          <cell r="E11">
            <v>3204000</v>
          </cell>
          <cell r="F11">
            <v>2124</v>
          </cell>
          <cell r="G11">
            <v>5797419</v>
          </cell>
          <cell r="H11">
            <v>9001419</v>
          </cell>
          <cell r="M11">
            <v>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4681</v>
          </cell>
          <cell r="E12">
            <v>6415922.54</v>
          </cell>
          <cell r="F12">
            <v>634</v>
          </cell>
          <cell r="G12">
            <v>1293220</v>
          </cell>
          <cell r="H12">
            <v>7709142.54</v>
          </cell>
          <cell r="M12">
            <v>0</v>
          </cell>
          <cell r="R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20</v>
          </cell>
          <cell r="E13">
            <v>13460</v>
          </cell>
          <cell r="F13">
            <v>629</v>
          </cell>
          <cell r="G13">
            <v>12033653</v>
          </cell>
          <cell r="H13">
            <v>12047113</v>
          </cell>
          <cell r="M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  <cell r="R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R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444463</v>
          </cell>
          <cell r="E16">
            <v>268077952.7</v>
          </cell>
          <cell r="F16">
            <v>693926</v>
          </cell>
          <cell r="G16">
            <v>617165781.1</v>
          </cell>
          <cell r="H16">
            <v>885243733.8</v>
          </cell>
          <cell r="K16">
            <v>1440954</v>
          </cell>
          <cell r="L16">
            <v>360238500</v>
          </cell>
          <cell r="M16">
            <v>360238500</v>
          </cell>
          <cell r="R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  <cell r="R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  <cell r="R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20</v>
          </cell>
          <cell r="E19">
            <v>2237000</v>
          </cell>
          <cell r="F19">
            <v>3172</v>
          </cell>
          <cell r="G19">
            <v>7454200</v>
          </cell>
          <cell r="H19">
            <v>9691200</v>
          </cell>
          <cell r="M19">
            <v>0</v>
          </cell>
          <cell r="R19">
            <v>0</v>
          </cell>
        </row>
        <row r="20">
          <cell r="B20" t="str">
            <v>BSK</v>
          </cell>
          <cell r="C20" t="str">
            <v>BLUE SKY</v>
          </cell>
          <cell r="D20">
            <v>16</v>
          </cell>
          <cell r="E20">
            <v>24000</v>
          </cell>
          <cell r="F20">
            <v>0</v>
          </cell>
          <cell r="G20">
            <v>0</v>
          </cell>
          <cell r="H20">
            <v>24000</v>
          </cell>
          <cell r="M20">
            <v>0</v>
          </cell>
          <cell r="R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9286</v>
          </cell>
          <cell r="E21">
            <v>13543425</v>
          </cell>
          <cell r="F21">
            <v>5083</v>
          </cell>
          <cell r="G21">
            <v>5507160</v>
          </cell>
          <cell r="H21">
            <v>19050585</v>
          </cell>
          <cell r="M21">
            <v>0</v>
          </cell>
          <cell r="R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901</v>
          </cell>
          <cell r="E22">
            <v>1729300</v>
          </cell>
          <cell r="F22">
            <v>1604</v>
          </cell>
          <cell r="G22">
            <v>5188493</v>
          </cell>
          <cell r="H22">
            <v>6917793</v>
          </cell>
          <cell r="M22">
            <v>0</v>
          </cell>
          <cell r="R22">
            <v>0</v>
          </cell>
        </row>
        <row r="23">
          <cell r="B23" t="str">
            <v>BZIN</v>
          </cell>
          <cell r="C23" t="str">
            <v>Дэү Секьюритис Монгол</v>
          </cell>
          <cell r="D23">
            <v>0</v>
          </cell>
          <cell r="E23">
            <v>0</v>
          </cell>
          <cell r="F23">
            <v>43129</v>
          </cell>
          <cell r="G23">
            <v>5173556</v>
          </cell>
          <cell r="H23">
            <v>5173556</v>
          </cell>
          <cell r="M23">
            <v>0</v>
          </cell>
          <cell r="R23">
            <v>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7739</v>
          </cell>
          <cell r="E24">
            <v>9016300</v>
          </cell>
          <cell r="F24">
            <v>5160</v>
          </cell>
          <cell r="G24">
            <v>2947096</v>
          </cell>
          <cell r="H24">
            <v>11963396</v>
          </cell>
          <cell r="M24">
            <v>0</v>
          </cell>
          <cell r="R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  <cell r="R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403</v>
          </cell>
          <cell r="E26">
            <v>4822800</v>
          </cell>
          <cell r="F26">
            <v>2130</v>
          </cell>
          <cell r="G26">
            <v>4078797</v>
          </cell>
          <cell r="H26">
            <v>8901597</v>
          </cell>
          <cell r="M26">
            <v>0</v>
          </cell>
          <cell r="R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  <cell r="R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2105</v>
          </cell>
          <cell r="E28">
            <v>369500</v>
          </cell>
          <cell r="F28">
            <v>2940</v>
          </cell>
          <cell r="G28">
            <v>2070735</v>
          </cell>
          <cell r="H28">
            <v>2440235</v>
          </cell>
          <cell r="M28">
            <v>0</v>
          </cell>
          <cell r="R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9</v>
          </cell>
          <cell r="E29">
            <v>1215000</v>
          </cell>
          <cell r="F29">
            <v>801222</v>
          </cell>
          <cell r="G29">
            <v>77299348</v>
          </cell>
          <cell r="H29">
            <v>78514348</v>
          </cell>
          <cell r="K29">
            <v>80600</v>
          </cell>
          <cell r="L29">
            <v>250021200</v>
          </cell>
          <cell r="M29">
            <v>250021200</v>
          </cell>
          <cell r="R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M30">
            <v>0</v>
          </cell>
          <cell r="R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  <cell r="R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R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1644</v>
          </cell>
          <cell r="E33">
            <v>501685</v>
          </cell>
          <cell r="F33">
            <v>1280</v>
          </cell>
          <cell r="G33">
            <v>532310</v>
          </cell>
          <cell r="H33">
            <v>1033995</v>
          </cell>
          <cell r="M33">
            <v>0</v>
          </cell>
          <cell r="R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9441</v>
          </cell>
          <cell r="E34">
            <v>22062204</v>
          </cell>
          <cell r="F34">
            <v>41278</v>
          </cell>
          <cell r="G34">
            <v>20670273</v>
          </cell>
          <cell r="H34">
            <v>42732477</v>
          </cell>
          <cell r="K34">
            <v>6320320</v>
          </cell>
          <cell r="L34">
            <v>1915056960</v>
          </cell>
          <cell r="M34">
            <v>1915056960</v>
          </cell>
          <cell r="R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M35">
            <v>0</v>
          </cell>
          <cell r="R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1012</v>
          </cell>
          <cell r="G36">
            <v>5992080</v>
          </cell>
          <cell r="H36">
            <v>5992080</v>
          </cell>
          <cell r="M36">
            <v>0</v>
          </cell>
          <cell r="R36">
            <v>0</v>
          </cell>
        </row>
        <row r="37">
          <cell r="B37" t="str">
            <v>GLMT</v>
          </cell>
          <cell r="C37" t="str">
            <v>Голомт секюритиз ХХК</v>
          </cell>
          <cell r="D37">
            <v>846015</v>
          </cell>
          <cell r="E37">
            <v>297286887.5</v>
          </cell>
          <cell r="F37">
            <v>57550</v>
          </cell>
          <cell r="G37">
            <v>216089791.2</v>
          </cell>
          <cell r="H37">
            <v>513376678.7</v>
          </cell>
          <cell r="I37">
            <v>80600</v>
          </cell>
          <cell r="J37">
            <v>250021200</v>
          </cell>
          <cell r="M37">
            <v>250021200</v>
          </cell>
          <cell r="R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53899</v>
          </cell>
          <cell r="E38">
            <v>200769488</v>
          </cell>
          <cell r="F38">
            <v>4145</v>
          </cell>
          <cell r="G38">
            <v>8175636</v>
          </cell>
          <cell r="H38">
            <v>208945124</v>
          </cell>
          <cell r="M38">
            <v>0</v>
          </cell>
          <cell r="R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M39">
            <v>0</v>
          </cell>
          <cell r="R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R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M41">
            <v>0</v>
          </cell>
          <cell r="R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182861</v>
          </cell>
          <cell r="E42">
            <v>159089070</v>
          </cell>
          <cell r="F42">
            <v>28</v>
          </cell>
          <cell r="G42">
            <v>12740</v>
          </cell>
          <cell r="H42">
            <v>159101810</v>
          </cell>
          <cell r="M42">
            <v>0</v>
          </cell>
          <cell r="R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250</v>
          </cell>
          <cell r="E43">
            <v>19500</v>
          </cell>
          <cell r="F43">
            <v>244</v>
          </cell>
          <cell r="G43">
            <v>851599</v>
          </cell>
          <cell r="H43">
            <v>871099</v>
          </cell>
          <cell r="M43">
            <v>0</v>
          </cell>
          <cell r="R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36</v>
          </cell>
          <cell r="G44">
            <v>291600</v>
          </cell>
          <cell r="H44">
            <v>291600</v>
          </cell>
          <cell r="M44">
            <v>0</v>
          </cell>
          <cell r="R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500</v>
          </cell>
          <cell r="E45">
            <v>450000</v>
          </cell>
          <cell r="F45">
            <v>0</v>
          </cell>
          <cell r="G45">
            <v>0</v>
          </cell>
          <cell r="H45">
            <v>450000</v>
          </cell>
          <cell r="M45">
            <v>0</v>
          </cell>
          <cell r="R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1432</v>
          </cell>
          <cell r="E46">
            <v>2256670</v>
          </cell>
          <cell r="F46">
            <v>231</v>
          </cell>
          <cell r="G46">
            <v>338317</v>
          </cell>
          <cell r="H46">
            <v>2594987</v>
          </cell>
          <cell r="M46">
            <v>0</v>
          </cell>
          <cell r="R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3297</v>
          </cell>
          <cell r="G47">
            <v>5864980</v>
          </cell>
          <cell r="H47">
            <v>5864980</v>
          </cell>
          <cell r="M47">
            <v>0</v>
          </cell>
          <cell r="R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17</v>
          </cell>
          <cell r="E48">
            <v>137700</v>
          </cell>
          <cell r="F48">
            <v>344</v>
          </cell>
          <cell r="G48">
            <v>345510</v>
          </cell>
          <cell r="H48">
            <v>483210</v>
          </cell>
          <cell r="M48">
            <v>0</v>
          </cell>
          <cell r="R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22675</v>
          </cell>
          <cell r="E49">
            <v>4937568</v>
          </cell>
          <cell r="F49">
            <v>5641</v>
          </cell>
          <cell r="G49">
            <v>4979773.7</v>
          </cell>
          <cell r="H49">
            <v>9917341.7</v>
          </cell>
          <cell r="M49">
            <v>0</v>
          </cell>
          <cell r="R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M50">
            <v>0</v>
          </cell>
          <cell r="R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0</v>
          </cell>
          <cell r="E51">
            <v>0</v>
          </cell>
          <cell r="F51">
            <v>18062</v>
          </cell>
          <cell r="G51">
            <v>1293730</v>
          </cell>
          <cell r="H51">
            <v>1293730</v>
          </cell>
          <cell r="M51">
            <v>0</v>
          </cell>
          <cell r="R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8836</v>
          </cell>
          <cell r="G52">
            <v>31966650</v>
          </cell>
          <cell r="H52">
            <v>31966650</v>
          </cell>
          <cell r="M52">
            <v>0</v>
          </cell>
          <cell r="R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M53">
            <v>0</v>
          </cell>
          <cell r="R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18</v>
          </cell>
          <cell r="E54">
            <v>324000</v>
          </cell>
          <cell r="F54">
            <v>2771</v>
          </cell>
          <cell r="G54">
            <v>8280666</v>
          </cell>
          <cell r="H54">
            <v>8604666</v>
          </cell>
          <cell r="M54">
            <v>0</v>
          </cell>
          <cell r="R54">
            <v>0</v>
          </cell>
        </row>
        <row r="55">
          <cell r="B55" t="str">
            <v>SECP</v>
          </cell>
          <cell r="C55" t="str">
            <v>СИКАП</v>
          </cell>
          <cell r="D55">
            <v>28345</v>
          </cell>
          <cell r="E55">
            <v>8745506</v>
          </cell>
          <cell r="F55">
            <v>0</v>
          </cell>
          <cell r="G55">
            <v>0</v>
          </cell>
          <cell r="H55">
            <v>8745506</v>
          </cell>
          <cell r="I55">
            <v>7761274</v>
          </cell>
          <cell r="J55">
            <v>2275295460</v>
          </cell>
          <cell r="M55">
            <v>2275295460</v>
          </cell>
          <cell r="R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11570</v>
          </cell>
          <cell r="J56">
            <v>1330550</v>
          </cell>
          <cell r="K56">
            <v>11570</v>
          </cell>
          <cell r="L56">
            <v>1330550</v>
          </cell>
          <cell r="M56">
            <v>2661100</v>
          </cell>
          <cell r="R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230670</v>
          </cell>
          <cell r="E57">
            <v>163507554</v>
          </cell>
          <cell r="F57">
            <v>150537</v>
          </cell>
          <cell r="G57">
            <v>94451938</v>
          </cell>
          <cell r="H57">
            <v>257959492</v>
          </cell>
          <cell r="M57">
            <v>0</v>
          </cell>
          <cell r="R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113</v>
          </cell>
          <cell r="E58">
            <v>210180</v>
          </cell>
          <cell r="F58">
            <v>3506</v>
          </cell>
          <cell r="G58">
            <v>8880832.54</v>
          </cell>
          <cell r="H58">
            <v>9091012.54</v>
          </cell>
          <cell r="M58">
            <v>0</v>
          </cell>
          <cell r="R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249</v>
          </cell>
          <cell r="E59">
            <v>708715</v>
          </cell>
          <cell r="F59">
            <v>86</v>
          </cell>
          <cell r="G59">
            <v>1907475</v>
          </cell>
          <cell r="H59">
            <v>2616190</v>
          </cell>
          <cell r="M59">
            <v>0</v>
          </cell>
          <cell r="R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8305</v>
          </cell>
          <cell r="E60">
            <v>10827059</v>
          </cell>
          <cell r="F60">
            <v>1407</v>
          </cell>
          <cell r="G60">
            <v>3044694</v>
          </cell>
          <cell r="H60">
            <v>13871753</v>
          </cell>
          <cell r="M60">
            <v>0</v>
          </cell>
          <cell r="R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1564</v>
          </cell>
          <cell r="E61">
            <v>389811.8</v>
          </cell>
          <cell r="F61">
            <v>2</v>
          </cell>
          <cell r="G61">
            <v>2700</v>
          </cell>
          <cell r="H61">
            <v>392511.8</v>
          </cell>
          <cell r="M61">
            <v>0</v>
          </cell>
          <cell r="R61">
            <v>0</v>
          </cell>
        </row>
        <row r="62">
          <cell r="B62" t="str">
            <v>TTOL</v>
          </cell>
          <cell r="C62" t="str">
            <v>Таван Толгойн Хишиг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M62">
            <v>0</v>
          </cell>
          <cell r="R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0</v>
          </cell>
          <cell r="E63">
            <v>0</v>
          </cell>
          <cell r="F63">
            <v>5038</v>
          </cell>
          <cell r="G63">
            <v>11971857</v>
          </cell>
          <cell r="H63">
            <v>11971857</v>
          </cell>
          <cell r="M63">
            <v>0</v>
          </cell>
          <cell r="R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M64">
            <v>0</v>
          </cell>
          <cell r="R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M65">
            <v>0</v>
          </cell>
          <cell r="R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13064</v>
          </cell>
          <cell r="E66">
            <v>25578336</v>
          </cell>
          <cell r="F66">
            <v>13419</v>
          </cell>
          <cell r="G66">
            <v>38707570</v>
          </cell>
          <cell r="H66">
            <v>64285906</v>
          </cell>
          <cell r="M66">
            <v>0</v>
          </cell>
          <cell r="R6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10">
        <row r="9">
          <cell r="B9" t="str">
            <v>ACE</v>
          </cell>
          <cell r="C9" t="str">
            <v>АСЕ энд Т Капитал ХХК</v>
          </cell>
          <cell r="D9">
            <v>1875</v>
          </cell>
          <cell r="E9">
            <v>952950</v>
          </cell>
          <cell r="F9">
            <v>519</v>
          </cell>
          <cell r="G9">
            <v>1453200</v>
          </cell>
          <cell r="H9">
            <v>2406150</v>
          </cell>
          <cell r="M9">
            <v>0</v>
          </cell>
          <cell r="Y9">
            <v>0</v>
          </cell>
          <cell r="Z9">
            <v>2394</v>
          </cell>
          <cell r="AA9">
            <v>2406150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20</v>
          </cell>
          <cell r="E10">
            <v>7200</v>
          </cell>
          <cell r="F10">
            <v>3184</v>
          </cell>
          <cell r="G10">
            <v>15430630</v>
          </cell>
          <cell r="H10">
            <v>15437830</v>
          </cell>
          <cell r="M10">
            <v>0</v>
          </cell>
          <cell r="Y10">
            <v>0</v>
          </cell>
          <cell r="Z10">
            <v>3204</v>
          </cell>
          <cell r="AA10">
            <v>15437830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9854</v>
          </cell>
          <cell r="G11">
            <v>7497620</v>
          </cell>
          <cell r="H11">
            <v>7497620</v>
          </cell>
          <cell r="M11">
            <v>0</v>
          </cell>
          <cell r="Y11">
            <v>0</v>
          </cell>
          <cell r="Z11">
            <v>9854</v>
          </cell>
          <cell r="AA11">
            <v>7497620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7049</v>
          </cell>
          <cell r="E12">
            <v>29323401</v>
          </cell>
          <cell r="F12">
            <v>2524</v>
          </cell>
          <cell r="G12">
            <v>5776450</v>
          </cell>
          <cell r="H12">
            <v>35099851</v>
          </cell>
          <cell r="M12">
            <v>0</v>
          </cell>
          <cell r="U12">
            <v>7700</v>
          </cell>
          <cell r="V12">
            <v>751250000</v>
          </cell>
          <cell r="W12">
            <v>2500</v>
          </cell>
          <cell r="X12">
            <v>246850000</v>
          </cell>
          <cell r="Y12">
            <v>998100000</v>
          </cell>
          <cell r="Z12">
            <v>19773</v>
          </cell>
          <cell r="AA12">
            <v>1033199851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M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72531</v>
          </cell>
          <cell r="E16">
            <v>63214487.8</v>
          </cell>
          <cell r="F16">
            <v>212567</v>
          </cell>
          <cell r="G16">
            <v>260138668.2</v>
          </cell>
          <cell r="H16">
            <v>323353156</v>
          </cell>
          <cell r="M16">
            <v>0</v>
          </cell>
          <cell r="Y16">
            <v>0</v>
          </cell>
          <cell r="Z16">
            <v>285098</v>
          </cell>
          <cell r="AA16">
            <v>323353156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4720</v>
          </cell>
          <cell r="E19">
            <v>2309500</v>
          </cell>
          <cell r="F19">
            <v>1387</v>
          </cell>
          <cell r="G19">
            <v>5380173</v>
          </cell>
          <cell r="H19">
            <v>7689673</v>
          </cell>
          <cell r="M19">
            <v>0</v>
          </cell>
          <cell r="Y19">
            <v>0</v>
          </cell>
          <cell r="Z19">
            <v>6107</v>
          </cell>
          <cell r="AA19">
            <v>7689673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30</v>
          </cell>
          <cell r="G20">
            <v>123000</v>
          </cell>
          <cell r="H20">
            <v>123000</v>
          </cell>
          <cell r="M20">
            <v>0</v>
          </cell>
          <cell r="Y20">
            <v>0</v>
          </cell>
          <cell r="Z20">
            <v>30</v>
          </cell>
          <cell r="AA20">
            <v>123000</v>
          </cell>
        </row>
        <row r="21">
          <cell r="B21" t="str">
            <v>BULG</v>
          </cell>
          <cell r="C21" t="str">
            <v>Булган брокер ХХК</v>
          </cell>
          <cell r="D21">
            <v>125</v>
          </cell>
          <cell r="E21">
            <v>219522</v>
          </cell>
          <cell r="F21">
            <v>710</v>
          </cell>
          <cell r="G21">
            <v>355000</v>
          </cell>
          <cell r="H21">
            <v>574522</v>
          </cell>
          <cell r="M21">
            <v>0</v>
          </cell>
          <cell r="Y21">
            <v>0</v>
          </cell>
          <cell r="Z21">
            <v>835</v>
          </cell>
          <cell r="AA21">
            <v>574522</v>
          </cell>
        </row>
        <row r="22">
          <cell r="B22" t="str">
            <v>BUMB</v>
          </cell>
          <cell r="C22" t="str">
            <v>Бумбат-Алтай ХХК</v>
          </cell>
          <cell r="D22">
            <v>38547</v>
          </cell>
          <cell r="E22">
            <v>17593092.5</v>
          </cell>
          <cell r="F22">
            <v>26007</v>
          </cell>
          <cell r="G22">
            <v>24638246.3</v>
          </cell>
          <cell r="H22">
            <v>42231338.8</v>
          </cell>
          <cell r="M22">
            <v>0</v>
          </cell>
          <cell r="Y22">
            <v>0</v>
          </cell>
          <cell r="Z22">
            <v>64554</v>
          </cell>
          <cell r="AA22">
            <v>42231338.8</v>
          </cell>
        </row>
        <row r="23">
          <cell r="B23" t="str">
            <v>BZIN</v>
          </cell>
          <cell r="C23" t="str">
            <v>Дэү Секьюритис Монгол</v>
          </cell>
          <cell r="D23">
            <v>0</v>
          </cell>
          <cell r="E23">
            <v>0</v>
          </cell>
          <cell r="F23">
            <v>3899</v>
          </cell>
          <cell r="G23">
            <v>325986.9</v>
          </cell>
          <cell r="H23">
            <v>325986.9</v>
          </cell>
          <cell r="M23">
            <v>0</v>
          </cell>
          <cell r="U23">
            <v>4661</v>
          </cell>
          <cell r="V23">
            <v>449742600</v>
          </cell>
          <cell r="W23">
            <v>441</v>
          </cell>
          <cell r="X23">
            <v>41632960</v>
          </cell>
          <cell r="Y23">
            <v>491375560</v>
          </cell>
          <cell r="Z23">
            <v>9001</v>
          </cell>
          <cell r="AA23">
            <v>491701546.9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31096</v>
          </cell>
          <cell r="E24">
            <v>28385650</v>
          </cell>
          <cell r="F24">
            <v>0</v>
          </cell>
          <cell r="G24">
            <v>0</v>
          </cell>
          <cell r="H24">
            <v>28385650</v>
          </cell>
          <cell r="M24">
            <v>0</v>
          </cell>
          <cell r="Y24">
            <v>0</v>
          </cell>
          <cell r="Z24">
            <v>31096</v>
          </cell>
          <cell r="AA24">
            <v>28385650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902</v>
          </cell>
          <cell r="E26">
            <v>14347240</v>
          </cell>
          <cell r="F26">
            <v>1889</v>
          </cell>
          <cell r="G26">
            <v>2119594</v>
          </cell>
          <cell r="H26">
            <v>16466834</v>
          </cell>
          <cell r="M26">
            <v>0</v>
          </cell>
          <cell r="Y26">
            <v>0</v>
          </cell>
          <cell r="Z26">
            <v>2791</v>
          </cell>
          <cell r="AA26">
            <v>16466834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2475</v>
          </cell>
          <cell r="E28">
            <v>126225</v>
          </cell>
          <cell r="F28">
            <v>2556</v>
          </cell>
          <cell r="G28">
            <v>944925</v>
          </cell>
          <cell r="H28">
            <v>1071150</v>
          </cell>
          <cell r="M28">
            <v>0</v>
          </cell>
          <cell r="Y28">
            <v>0</v>
          </cell>
          <cell r="Z28">
            <v>5031</v>
          </cell>
          <cell r="AA28">
            <v>1071150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10651</v>
          </cell>
          <cell r="E29">
            <v>15490960</v>
          </cell>
          <cell r="F29">
            <v>70</v>
          </cell>
          <cell r="G29">
            <v>185500</v>
          </cell>
          <cell r="H29">
            <v>15676460</v>
          </cell>
          <cell r="M29">
            <v>0</v>
          </cell>
          <cell r="Y29">
            <v>0</v>
          </cell>
          <cell r="Z29">
            <v>10721</v>
          </cell>
          <cell r="AA29">
            <v>15676460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M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403</v>
          </cell>
          <cell r="E33">
            <v>20553</v>
          </cell>
          <cell r="F33">
            <v>159</v>
          </cell>
          <cell r="G33">
            <v>209200</v>
          </cell>
          <cell r="H33">
            <v>229753</v>
          </cell>
          <cell r="M33">
            <v>0</v>
          </cell>
          <cell r="Y33">
            <v>0</v>
          </cell>
          <cell r="Z33">
            <v>562</v>
          </cell>
          <cell r="AA33">
            <v>229753</v>
          </cell>
        </row>
        <row r="34">
          <cell r="B34" t="str">
            <v>GAUL</v>
          </cell>
          <cell r="C34" t="str">
            <v>Гаүли ХХК</v>
          </cell>
          <cell r="D34">
            <v>4513</v>
          </cell>
          <cell r="E34">
            <v>13972276</v>
          </cell>
          <cell r="F34">
            <v>48577</v>
          </cell>
          <cell r="G34">
            <v>17269820</v>
          </cell>
          <cell r="H34">
            <v>31242096</v>
          </cell>
          <cell r="M34">
            <v>0</v>
          </cell>
          <cell r="Y34">
            <v>0</v>
          </cell>
          <cell r="Z34">
            <v>53090</v>
          </cell>
          <cell r="AA34">
            <v>31242096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M35">
            <v>0</v>
          </cell>
          <cell r="Y35">
            <v>0</v>
          </cell>
          <cell r="Z35">
            <v>0</v>
          </cell>
          <cell r="AA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4850</v>
          </cell>
          <cell r="G36">
            <v>17660620</v>
          </cell>
          <cell r="H36">
            <v>17660620</v>
          </cell>
          <cell r="M36">
            <v>0</v>
          </cell>
          <cell r="Y36">
            <v>0</v>
          </cell>
          <cell r="Z36">
            <v>4850</v>
          </cell>
          <cell r="AA36">
            <v>17660620</v>
          </cell>
        </row>
        <row r="37">
          <cell r="B37" t="str">
            <v>GLMT</v>
          </cell>
          <cell r="C37" t="str">
            <v>Голомт секюритиз ХХК</v>
          </cell>
          <cell r="D37">
            <v>6787</v>
          </cell>
          <cell r="E37">
            <v>11868709</v>
          </cell>
          <cell r="F37">
            <v>13479</v>
          </cell>
          <cell r="G37">
            <v>9570961</v>
          </cell>
          <cell r="H37">
            <v>21439670</v>
          </cell>
          <cell r="M37">
            <v>0</v>
          </cell>
          <cell r="Y37">
            <v>0</v>
          </cell>
          <cell r="Z37">
            <v>20266</v>
          </cell>
          <cell r="AA37">
            <v>21439670</v>
          </cell>
        </row>
        <row r="38">
          <cell r="B38" t="str">
            <v>GNDX</v>
          </cell>
          <cell r="C38" t="str">
            <v>Гендекс ХХК</v>
          </cell>
          <cell r="D38">
            <v>33172</v>
          </cell>
          <cell r="E38">
            <v>127463983</v>
          </cell>
          <cell r="F38">
            <v>0</v>
          </cell>
          <cell r="G38">
            <v>0</v>
          </cell>
          <cell r="H38">
            <v>127463983</v>
          </cell>
          <cell r="M38">
            <v>0</v>
          </cell>
          <cell r="Y38">
            <v>0</v>
          </cell>
          <cell r="Z38">
            <v>33172</v>
          </cell>
          <cell r="AA38">
            <v>127463983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M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M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M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2800</v>
          </cell>
          <cell r="E43">
            <v>9884000</v>
          </cell>
          <cell r="F43">
            <v>3259</v>
          </cell>
          <cell r="G43">
            <v>12762320</v>
          </cell>
          <cell r="H43">
            <v>22646320</v>
          </cell>
          <cell r="M43">
            <v>0</v>
          </cell>
          <cell r="Y43">
            <v>0</v>
          </cell>
          <cell r="Z43">
            <v>6059</v>
          </cell>
          <cell r="AA43">
            <v>22646320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M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M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160005</v>
          </cell>
          <cell r="E46">
            <v>45885322</v>
          </cell>
          <cell r="F46">
            <v>100</v>
          </cell>
          <cell r="G46">
            <v>10500</v>
          </cell>
          <cell r="H46">
            <v>45895822</v>
          </cell>
          <cell r="M46">
            <v>0</v>
          </cell>
          <cell r="W46">
            <v>9312</v>
          </cell>
          <cell r="X46">
            <v>902030400</v>
          </cell>
          <cell r="Y46">
            <v>902030400</v>
          </cell>
          <cell r="Z46">
            <v>169417</v>
          </cell>
          <cell r="AA46">
            <v>947926222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20682</v>
          </cell>
          <cell r="G47">
            <v>5388939</v>
          </cell>
          <cell r="H47">
            <v>5388939</v>
          </cell>
          <cell r="M47">
            <v>0</v>
          </cell>
          <cell r="Y47">
            <v>0</v>
          </cell>
          <cell r="Z47">
            <v>20682</v>
          </cell>
          <cell r="AA47">
            <v>5388939</v>
          </cell>
        </row>
        <row r="48">
          <cell r="B48" t="str">
            <v>MSDQ</v>
          </cell>
          <cell r="C48" t="str">
            <v>Масдак ХХК</v>
          </cell>
          <cell r="D48">
            <v>225</v>
          </cell>
          <cell r="E48">
            <v>487005</v>
          </cell>
          <cell r="F48">
            <v>1287</v>
          </cell>
          <cell r="G48">
            <v>2962845</v>
          </cell>
          <cell r="H48">
            <v>3449850</v>
          </cell>
          <cell r="M48">
            <v>0</v>
          </cell>
          <cell r="Y48">
            <v>0</v>
          </cell>
          <cell r="Z48">
            <v>1512</v>
          </cell>
          <cell r="AA48">
            <v>3449850</v>
          </cell>
        </row>
        <row r="49">
          <cell r="B49" t="str">
            <v>MSEC</v>
          </cell>
          <cell r="C49" t="str">
            <v>Монсек ХХК</v>
          </cell>
          <cell r="D49">
            <v>19153</v>
          </cell>
          <cell r="E49">
            <v>150432799</v>
          </cell>
          <cell r="F49">
            <v>36303</v>
          </cell>
          <cell r="G49">
            <v>150933245.3</v>
          </cell>
          <cell r="H49">
            <v>301366044.3</v>
          </cell>
          <cell r="M49">
            <v>0</v>
          </cell>
          <cell r="Y49">
            <v>0</v>
          </cell>
          <cell r="Z49">
            <v>55456</v>
          </cell>
          <cell r="AA49">
            <v>301366044.3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M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13509</v>
          </cell>
          <cell r="E51">
            <v>58553935</v>
          </cell>
          <cell r="F51">
            <v>696</v>
          </cell>
          <cell r="G51">
            <v>1507234</v>
          </cell>
          <cell r="H51">
            <v>60061169</v>
          </cell>
          <cell r="I51">
            <v>15176</v>
          </cell>
          <cell r="J51">
            <v>30048480</v>
          </cell>
          <cell r="K51">
            <v>15176</v>
          </cell>
          <cell r="L51">
            <v>30048480</v>
          </cell>
          <cell r="M51">
            <v>60096960</v>
          </cell>
          <cell r="W51">
            <v>108</v>
          </cell>
          <cell r="X51">
            <v>10479240</v>
          </cell>
          <cell r="Y51">
            <v>10479240</v>
          </cell>
          <cell r="Z51">
            <v>44665</v>
          </cell>
          <cell r="AA51">
            <v>130637369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50</v>
          </cell>
          <cell r="E52">
            <v>68000</v>
          </cell>
          <cell r="F52">
            <v>6153</v>
          </cell>
          <cell r="G52">
            <v>19308724</v>
          </cell>
          <cell r="H52">
            <v>19376724</v>
          </cell>
          <cell r="M52">
            <v>0</v>
          </cell>
          <cell r="Y52">
            <v>0</v>
          </cell>
          <cell r="Z52">
            <v>6203</v>
          </cell>
          <cell r="AA52">
            <v>19376724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M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3817</v>
          </cell>
          <cell r="E54">
            <v>1052755</v>
          </cell>
          <cell r="F54">
            <v>2466</v>
          </cell>
          <cell r="G54">
            <v>10018190</v>
          </cell>
          <cell r="H54">
            <v>11070945</v>
          </cell>
          <cell r="M54">
            <v>0</v>
          </cell>
          <cell r="Y54">
            <v>0</v>
          </cell>
          <cell r="Z54">
            <v>6283</v>
          </cell>
          <cell r="AA54">
            <v>11070945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10000</v>
          </cell>
          <cell r="G55">
            <v>2800000</v>
          </cell>
          <cell r="H55">
            <v>2800000</v>
          </cell>
          <cell r="M55">
            <v>0</v>
          </cell>
          <cell r="Y55">
            <v>0</v>
          </cell>
          <cell r="Z55">
            <v>10000</v>
          </cell>
          <cell r="AA55">
            <v>2800000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M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495</v>
          </cell>
          <cell r="E57">
            <v>2290140</v>
          </cell>
          <cell r="F57">
            <v>310</v>
          </cell>
          <cell r="G57">
            <v>1123000</v>
          </cell>
          <cell r="H57">
            <v>3413140</v>
          </cell>
          <cell r="M57">
            <v>0</v>
          </cell>
          <cell r="Y57">
            <v>0</v>
          </cell>
          <cell r="Z57">
            <v>805</v>
          </cell>
          <cell r="AA57">
            <v>3413140</v>
          </cell>
        </row>
        <row r="58">
          <cell r="B58" t="str">
            <v>TABO</v>
          </cell>
          <cell r="C58" t="str">
            <v>Таван богд ХХК</v>
          </cell>
          <cell r="D58">
            <v>0</v>
          </cell>
          <cell r="E58">
            <v>0</v>
          </cell>
          <cell r="F58">
            <v>10636</v>
          </cell>
          <cell r="G58">
            <v>19389335</v>
          </cell>
          <cell r="H58">
            <v>19389335</v>
          </cell>
          <cell r="M58">
            <v>0</v>
          </cell>
          <cell r="Y58">
            <v>0</v>
          </cell>
          <cell r="Z58">
            <v>10636</v>
          </cell>
          <cell r="AA58">
            <v>19389335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2730</v>
          </cell>
          <cell r="E59">
            <v>8272350</v>
          </cell>
          <cell r="F59">
            <v>3716</v>
          </cell>
          <cell r="G59">
            <v>13176712</v>
          </cell>
          <cell r="H59">
            <v>21449062</v>
          </cell>
          <cell r="M59">
            <v>0</v>
          </cell>
          <cell r="Y59">
            <v>0</v>
          </cell>
          <cell r="Z59">
            <v>6446</v>
          </cell>
          <cell r="AA59">
            <v>21449062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18459</v>
          </cell>
          <cell r="E60">
            <v>15406470.5</v>
          </cell>
          <cell r="F60">
            <v>9404</v>
          </cell>
          <cell r="G60">
            <v>17461949.1</v>
          </cell>
          <cell r="H60">
            <v>32868419.6</v>
          </cell>
          <cell r="M60">
            <v>0</v>
          </cell>
          <cell r="Y60">
            <v>0</v>
          </cell>
          <cell r="Z60">
            <v>27863</v>
          </cell>
          <cell r="AA60">
            <v>32868419.6</v>
          </cell>
        </row>
        <row r="61">
          <cell r="B61" t="str">
            <v>TNGR</v>
          </cell>
          <cell r="C61" t="str">
            <v>Тэнгэр капитал ХХК</v>
          </cell>
          <cell r="D61">
            <v>2549</v>
          </cell>
          <cell r="E61">
            <v>5853230</v>
          </cell>
          <cell r="F61">
            <v>1575</v>
          </cell>
          <cell r="G61">
            <v>2760800</v>
          </cell>
          <cell r="H61">
            <v>8614030</v>
          </cell>
          <cell r="M61">
            <v>0</v>
          </cell>
          <cell r="Y61">
            <v>0</v>
          </cell>
          <cell r="Z61">
            <v>4124</v>
          </cell>
          <cell r="AA61">
            <v>8614030</v>
          </cell>
        </row>
        <row r="62">
          <cell r="B62" t="str">
            <v>TTOL</v>
          </cell>
          <cell r="C62" t="str">
            <v>Таван Толгойн Хишиг</v>
          </cell>
          <cell r="D62">
            <v>78</v>
          </cell>
          <cell r="E62">
            <v>10896000</v>
          </cell>
          <cell r="F62">
            <v>0</v>
          </cell>
          <cell r="G62">
            <v>0</v>
          </cell>
          <cell r="H62">
            <v>10896000</v>
          </cell>
          <cell r="M62">
            <v>0</v>
          </cell>
          <cell r="Y62">
            <v>0</v>
          </cell>
          <cell r="Z62">
            <v>78</v>
          </cell>
          <cell r="AA62">
            <v>10896000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233</v>
          </cell>
          <cell r="E63">
            <v>233000</v>
          </cell>
          <cell r="F63">
            <v>2885</v>
          </cell>
          <cell r="G63">
            <v>5531929</v>
          </cell>
          <cell r="H63">
            <v>5764929</v>
          </cell>
          <cell r="M63">
            <v>0</v>
          </cell>
          <cell r="Y63">
            <v>0</v>
          </cell>
          <cell r="Z63">
            <v>3118</v>
          </cell>
          <cell r="AA63">
            <v>5764929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M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M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16672</v>
          </cell>
          <cell r="E66">
            <v>25030669</v>
          </cell>
          <cell r="F66">
            <v>13908</v>
          </cell>
          <cell r="G66">
            <v>25426108</v>
          </cell>
          <cell r="H66">
            <v>50456777</v>
          </cell>
          <cell r="M66">
            <v>0</v>
          </cell>
          <cell r="Y66">
            <v>0</v>
          </cell>
          <cell r="Z66">
            <v>30580</v>
          </cell>
          <cell r="AA66">
            <v>50456777</v>
          </cell>
        </row>
        <row r="67">
          <cell r="B67" t="str">
            <v>нийт</v>
          </cell>
          <cell r="D67">
            <v>455641</v>
          </cell>
          <cell r="E67">
            <v>659641424.8</v>
          </cell>
          <cell r="F67">
            <v>455641</v>
          </cell>
          <cell r="G67">
            <v>659641424.8</v>
          </cell>
          <cell r="H67">
            <v>1319282849.6</v>
          </cell>
          <cell r="I67">
            <v>15176</v>
          </cell>
          <cell r="J67">
            <v>30048480</v>
          </cell>
          <cell r="K67">
            <v>15176</v>
          </cell>
          <cell r="L67">
            <v>30048480</v>
          </cell>
          <cell r="M67">
            <v>60096960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12361</v>
          </cell>
          <cell r="V67">
            <v>1200992600</v>
          </cell>
          <cell r="W67">
            <v>12361</v>
          </cell>
          <cell r="X67">
            <v>1200992600</v>
          </cell>
          <cell r="Y67">
            <v>2401985200</v>
          </cell>
          <cell r="Z67">
            <v>966356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Q77"/>
  <sheetViews>
    <sheetView tabSelected="1" view="pageBreakPreview" zoomScale="80" zoomScaleSheetLayoutView="80" workbookViewId="0" topLeftCell="E42">
      <selection activeCell="O16" sqref="O16:O74"/>
    </sheetView>
  </sheetViews>
  <sheetFormatPr defaultColWidth="9.140625" defaultRowHeight="15"/>
  <cols>
    <col min="1" max="1" width="3.28125" style="1" bestFit="1" customWidth="1"/>
    <col min="2" max="2" width="8.28125" style="1" customWidth="1"/>
    <col min="3" max="3" width="29.28125" style="1" customWidth="1"/>
    <col min="4" max="4" width="9.57421875" style="1" customWidth="1"/>
    <col min="5" max="5" width="10.28125" style="1" customWidth="1"/>
    <col min="6" max="6" width="12.7109375" style="1" customWidth="1"/>
    <col min="7" max="7" width="20.7109375" style="18" customWidth="1"/>
    <col min="8" max="8" width="21.00390625" style="22" customWidth="1"/>
    <col min="9" max="10" width="21.28125" style="1" customWidth="1"/>
    <col min="11" max="12" width="21.00390625" style="1" bestFit="1" customWidth="1"/>
    <col min="13" max="13" width="22.28125" style="1" bestFit="1" customWidth="1"/>
    <col min="14" max="14" width="8.7109375" style="1" bestFit="1" customWidth="1"/>
    <col min="15" max="15" width="17.8515625" style="1" bestFit="1" customWidth="1"/>
    <col min="16" max="16" width="23.57421875" style="1" customWidth="1"/>
    <col min="17" max="17" width="22.28125" style="28" bestFit="1" customWidth="1"/>
    <col min="18" max="16384" width="9.140625" style="1" customWidth="1"/>
  </cols>
  <sheetData>
    <row r="1" ht="15.75"/>
    <row r="2" ht="15.75"/>
    <row r="3" ht="15.75"/>
    <row r="4" ht="15.75"/>
    <row r="5" ht="15.75"/>
    <row r="6" ht="13.5" customHeight="1"/>
    <row r="7" spans="9:11" ht="15.75">
      <c r="I7" s="2"/>
      <c r="J7" s="2"/>
      <c r="K7" s="2"/>
    </row>
    <row r="8" spans="8:12" ht="15.75">
      <c r="H8" s="23"/>
      <c r="I8" s="3"/>
      <c r="J8" s="3"/>
      <c r="K8" s="3"/>
      <c r="L8" s="3"/>
    </row>
    <row r="9" spans="1:12" ht="15" customHeight="1">
      <c r="A9" s="48" t="s">
        <v>7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ht="15.75"/>
    <row r="11" spans="11:14" ht="15" customHeight="1" thickBot="1">
      <c r="K11" s="54" t="s">
        <v>203</v>
      </c>
      <c r="L11" s="54"/>
      <c r="M11" s="54"/>
      <c r="N11" s="54"/>
    </row>
    <row r="12" spans="1:14" ht="14.25" customHeight="1">
      <c r="A12" s="49" t="s">
        <v>0</v>
      </c>
      <c r="B12" s="51" t="s">
        <v>11</v>
      </c>
      <c r="C12" s="51" t="s">
        <v>1</v>
      </c>
      <c r="D12" s="51" t="s">
        <v>2</v>
      </c>
      <c r="E12" s="51"/>
      <c r="F12" s="51"/>
      <c r="G12" s="53" t="s">
        <v>204</v>
      </c>
      <c r="H12" s="53"/>
      <c r="I12" s="53"/>
      <c r="J12" s="53"/>
      <c r="K12" s="53"/>
      <c r="L12" s="53"/>
      <c r="M12" s="42" t="s">
        <v>6</v>
      </c>
      <c r="N12" s="43"/>
    </row>
    <row r="13" spans="1:17" s="10" customFormat="1" ht="15.75" customHeight="1">
      <c r="A13" s="50"/>
      <c r="B13" s="52"/>
      <c r="C13" s="52"/>
      <c r="D13" s="52"/>
      <c r="E13" s="52"/>
      <c r="F13" s="52"/>
      <c r="G13" s="39"/>
      <c r="H13" s="39"/>
      <c r="I13" s="39"/>
      <c r="J13" s="39"/>
      <c r="K13" s="39"/>
      <c r="L13" s="39"/>
      <c r="M13" s="44"/>
      <c r="N13" s="45"/>
      <c r="Q13" s="29"/>
    </row>
    <row r="14" spans="1:17" s="10" customFormat="1" ht="33.75" customHeight="1">
      <c r="A14" s="50"/>
      <c r="B14" s="52"/>
      <c r="C14" s="52"/>
      <c r="D14" s="52"/>
      <c r="E14" s="52"/>
      <c r="F14" s="52"/>
      <c r="G14" s="39" t="s">
        <v>141</v>
      </c>
      <c r="H14" s="39"/>
      <c r="I14" s="39" t="s">
        <v>8</v>
      </c>
      <c r="J14" s="40" t="s">
        <v>144</v>
      </c>
      <c r="K14" s="40" t="s">
        <v>140</v>
      </c>
      <c r="L14" s="40" t="s">
        <v>10</v>
      </c>
      <c r="M14" s="33" t="s">
        <v>12</v>
      </c>
      <c r="N14" s="46" t="s">
        <v>139</v>
      </c>
      <c r="Q14" s="29"/>
    </row>
    <row r="15" spans="1:17" s="10" customFormat="1" ht="55.5" customHeight="1">
      <c r="A15" s="50"/>
      <c r="B15" s="52"/>
      <c r="C15" s="52"/>
      <c r="D15" s="11" t="s">
        <v>3</v>
      </c>
      <c r="E15" s="11" t="s">
        <v>4</v>
      </c>
      <c r="F15" s="11" t="s">
        <v>5</v>
      </c>
      <c r="G15" s="19" t="s">
        <v>142</v>
      </c>
      <c r="H15" s="24" t="s">
        <v>143</v>
      </c>
      <c r="I15" s="39"/>
      <c r="J15" s="41"/>
      <c r="K15" s="41"/>
      <c r="L15" s="41"/>
      <c r="M15" s="34"/>
      <c r="N15" s="47"/>
      <c r="O15" s="27"/>
      <c r="Q15" s="29"/>
    </row>
    <row r="16" spans="1:17" s="10" customFormat="1" ht="15.75">
      <c r="A16" s="7">
        <v>1</v>
      </c>
      <c r="B16" s="14" t="s">
        <v>35</v>
      </c>
      <c r="C16" s="14" t="s">
        <v>145</v>
      </c>
      <c r="D16" s="6" t="s">
        <v>9</v>
      </c>
      <c r="E16" s="5" t="s">
        <v>9</v>
      </c>
      <c r="F16" s="5" t="s">
        <v>9</v>
      </c>
      <c r="G16" s="20">
        <f>VLOOKUP(B16,'[2]Brokers'!$B$9:$Z$71,7,0)</f>
        <v>8614030</v>
      </c>
      <c r="H16" s="20">
        <f>VLOOKUP($B16,'[2]Brokers'!$B$9:$Y$66,24,0)</f>
        <v>0</v>
      </c>
      <c r="I16" s="20">
        <f>VLOOKUP($B16,'[2]Brokers'!$B$9:$M$66,12,0)</f>
        <v>0</v>
      </c>
      <c r="J16" s="20">
        <f>VLOOKUP($B16,'[1]Brokers'!$B$9:$R$66,16,0)</f>
        <v>0</v>
      </c>
      <c r="K16" s="20">
        <f>VLOOKUP($B16,'[2]Brokers'!$B$9:$AJ$66,19,0)</f>
        <v>0</v>
      </c>
      <c r="L16" s="12">
        <f>G16+H16+J16+K16+I16</f>
        <v>8614030</v>
      </c>
      <c r="M16" s="15">
        <v>19206590018.8</v>
      </c>
      <c r="N16" s="56">
        <v>0.29297746495404614</v>
      </c>
      <c r="P16" s="55"/>
      <c r="Q16" s="29"/>
    </row>
    <row r="17" spans="1:16" ht="15.75">
      <c r="A17" s="7">
        <v>2</v>
      </c>
      <c r="B17" s="14" t="s">
        <v>73</v>
      </c>
      <c r="C17" s="14" t="s">
        <v>146</v>
      </c>
      <c r="D17" s="6" t="s">
        <v>9</v>
      </c>
      <c r="E17" s="5" t="s">
        <v>9</v>
      </c>
      <c r="F17" s="5" t="s">
        <v>9</v>
      </c>
      <c r="G17" s="20">
        <f>VLOOKUP(B17,'[2]Brokers'!$B$9:$Z$71,7,0)</f>
        <v>45895822</v>
      </c>
      <c r="H17" s="20">
        <f>VLOOKUP($B17,'[2]Brokers'!$B$9:$Z$66,24,0)</f>
        <v>902030400</v>
      </c>
      <c r="I17" s="20">
        <f>VLOOKUP($B17,'[2]Brokers'!$B$9:$M$66,12,0)</f>
        <v>0</v>
      </c>
      <c r="J17" s="20">
        <f>VLOOKUP($B17,'[1]Brokers'!$B$9:$R$66,16,0)</f>
        <v>0</v>
      </c>
      <c r="K17" s="20">
        <f>VLOOKUP($B17,'[2]Brokers'!$B$9:$AJ$66,19,0)</f>
        <v>0</v>
      </c>
      <c r="L17" s="12">
        <f>G17+H17+J17+K17+I17</f>
        <v>947926222</v>
      </c>
      <c r="M17" s="15">
        <v>11206918812</v>
      </c>
      <c r="N17" s="56">
        <v>0.17095042171836347</v>
      </c>
      <c r="O17" s="31"/>
      <c r="P17" s="55"/>
    </row>
    <row r="18" spans="1:16" ht="15.75">
      <c r="A18" s="7">
        <v>3</v>
      </c>
      <c r="B18" s="14" t="s">
        <v>17</v>
      </c>
      <c r="C18" s="14" t="s">
        <v>148</v>
      </c>
      <c r="D18" s="6" t="s">
        <v>9</v>
      </c>
      <c r="E18" s="5" t="s">
        <v>9</v>
      </c>
      <c r="F18" s="5" t="s">
        <v>9</v>
      </c>
      <c r="G18" s="20">
        <f>VLOOKUP(B18,'[2]Brokers'!$B$9:$Z$71,7,0)</f>
        <v>323353156</v>
      </c>
      <c r="H18" s="20">
        <f>VLOOKUP($B18,'[2]Brokers'!$B$9:$Z$66,24,0)</f>
        <v>0</v>
      </c>
      <c r="I18" s="20">
        <f>VLOOKUP($B18,'[2]Brokers'!$B$9:$M$66,12,0)</f>
        <v>0</v>
      </c>
      <c r="J18" s="20">
        <f>VLOOKUP($B18,'[1]Brokers'!$B$9:$R$66,16,0)</f>
        <v>0</v>
      </c>
      <c r="K18" s="20">
        <f>VLOOKUP($B18,'[2]Brokers'!$B$9:$AJ$66,19,0)</f>
        <v>0</v>
      </c>
      <c r="L18" s="12">
        <f>G18+H18+J18+K18+I18</f>
        <v>323353156</v>
      </c>
      <c r="M18" s="15">
        <v>9422586511.79</v>
      </c>
      <c r="N18" s="56">
        <v>0.1437322037296708</v>
      </c>
      <c r="O18" s="31"/>
      <c r="P18" s="55"/>
    </row>
    <row r="19" spans="1:16" ht="17.25" customHeight="1">
      <c r="A19" s="7">
        <v>4</v>
      </c>
      <c r="B19" s="14" t="s">
        <v>65</v>
      </c>
      <c r="C19" s="14" t="s">
        <v>147</v>
      </c>
      <c r="D19" s="6" t="s">
        <v>9</v>
      </c>
      <c r="E19" s="5" t="s">
        <v>9</v>
      </c>
      <c r="F19" s="5"/>
      <c r="G19" s="20">
        <f>VLOOKUP(B19,'[2]Brokers'!$B$9:$Z$71,7,0)</f>
        <v>31242096</v>
      </c>
      <c r="H19" s="20">
        <f>VLOOKUP($B19,'[2]Brokers'!$B$9:$Z$66,24,0)</f>
        <v>0</v>
      </c>
      <c r="I19" s="20">
        <f>VLOOKUP($B19,'[2]Brokers'!$B$9:$M$66,12,0)</f>
        <v>0</v>
      </c>
      <c r="J19" s="20">
        <f>VLOOKUP($B19,'[1]Brokers'!$B$9:$R$66,16,0)</f>
        <v>0</v>
      </c>
      <c r="K19" s="20">
        <f>VLOOKUP($B19,'[2]Brokers'!$B$9:$AJ$66,19,0)</f>
        <v>0</v>
      </c>
      <c r="L19" s="12">
        <f>G19+H19+J19+K19+I19</f>
        <v>31242096</v>
      </c>
      <c r="M19" s="15">
        <v>9208804666.87</v>
      </c>
      <c r="N19" s="56">
        <v>0.14047117389998456</v>
      </c>
      <c r="O19" s="31"/>
      <c r="P19" s="55"/>
    </row>
    <row r="20" spans="1:16" ht="14.25" customHeight="1">
      <c r="A20" s="7">
        <v>5</v>
      </c>
      <c r="B20" s="14" t="s">
        <v>105</v>
      </c>
      <c r="C20" s="14" t="s">
        <v>149</v>
      </c>
      <c r="D20" s="6" t="s">
        <v>9</v>
      </c>
      <c r="E20" s="5"/>
      <c r="F20" s="5" t="s">
        <v>9</v>
      </c>
      <c r="G20" s="20">
        <f>VLOOKUP(B20,'[2]Brokers'!$B$9:$Z$71,7,0)</f>
        <v>60061169</v>
      </c>
      <c r="H20" s="20">
        <f>VLOOKUP($B20,'[2]Brokers'!$B$9:$Z$66,24,0)</f>
        <v>10479240</v>
      </c>
      <c r="I20" s="20">
        <f>VLOOKUP($B20,'[2]Brokers'!$B$9:$M$66,12,0)</f>
        <v>60096960</v>
      </c>
      <c r="J20" s="20">
        <f>VLOOKUP($B20,'[1]Brokers'!$B$9:$R$66,16,0)</f>
        <v>0</v>
      </c>
      <c r="K20" s="20">
        <f>VLOOKUP($B20,'[2]Brokers'!$B$9:$AJ$66,19,0)</f>
        <v>0</v>
      </c>
      <c r="L20" s="12">
        <f>G20+H20+J20+K20+I20</f>
        <v>130637369</v>
      </c>
      <c r="M20" s="15">
        <v>5327947591.39</v>
      </c>
      <c r="N20" s="56">
        <v>0.08127255161928976</v>
      </c>
      <c r="O20" s="31"/>
      <c r="P20" s="55"/>
    </row>
    <row r="21" spans="1:16" ht="15.75">
      <c r="A21" s="7">
        <v>6</v>
      </c>
      <c r="B21" s="14" t="s">
        <v>27</v>
      </c>
      <c r="C21" s="14" t="s">
        <v>150</v>
      </c>
      <c r="D21" s="6" t="s">
        <v>9</v>
      </c>
      <c r="E21" s="5" t="s">
        <v>9</v>
      </c>
      <c r="F21" s="5" t="s">
        <v>9</v>
      </c>
      <c r="G21" s="20">
        <f>VLOOKUP(B21,'[2]Brokers'!$B$9:$Z$71,7,0)</f>
        <v>3413140</v>
      </c>
      <c r="H21" s="20">
        <f>VLOOKUP($B21,'[2]Brokers'!$B$9:$Z$66,24,0)</f>
        <v>0</v>
      </c>
      <c r="I21" s="20">
        <f>VLOOKUP($B21,'[2]Brokers'!$B$9:$M$66,12,0)</f>
        <v>0</v>
      </c>
      <c r="J21" s="20">
        <f>VLOOKUP($B21,'[1]Brokers'!$B$9:$R$66,16,0)</f>
        <v>0</v>
      </c>
      <c r="K21" s="20">
        <f>VLOOKUP($B21,'[2]Brokers'!$B$9:$AJ$66,19,0)</f>
        <v>0</v>
      </c>
      <c r="L21" s="12">
        <f>G21+H21+J21+K21+I21</f>
        <v>3413140</v>
      </c>
      <c r="M21" s="15">
        <v>2139388163.44</v>
      </c>
      <c r="N21" s="56">
        <v>0.032634242729387156</v>
      </c>
      <c r="O21" s="31"/>
      <c r="P21" s="55"/>
    </row>
    <row r="22" spans="1:17" ht="15.75">
      <c r="A22" s="7">
        <v>7</v>
      </c>
      <c r="B22" s="14" t="s">
        <v>55</v>
      </c>
      <c r="C22" s="14" t="s">
        <v>152</v>
      </c>
      <c r="D22" s="6" t="s">
        <v>9</v>
      </c>
      <c r="E22" s="5" t="s">
        <v>9</v>
      </c>
      <c r="F22" s="5" t="s">
        <v>9</v>
      </c>
      <c r="G22" s="20">
        <f>VLOOKUP(B22,'[2]Brokers'!$B$9:$Z$71,7,0)</f>
        <v>325986.9</v>
      </c>
      <c r="H22" s="20">
        <f>VLOOKUP($B22,'[2]Brokers'!$B$9:$Z$66,24,0)</f>
        <v>491375560</v>
      </c>
      <c r="I22" s="20">
        <f>VLOOKUP($B22,'[2]Brokers'!$B$9:$M$66,12,0)</f>
        <v>0</v>
      </c>
      <c r="J22" s="20">
        <f>VLOOKUP($B22,'[1]Brokers'!$B$9:$R$66,16,0)</f>
        <v>0</v>
      </c>
      <c r="K22" s="20">
        <f>VLOOKUP($B22,'[2]Brokers'!$B$9:$AJ$66,19,0)</f>
        <v>0</v>
      </c>
      <c r="L22" s="12">
        <f>G22+H22+J22+K22+I22</f>
        <v>491701546.9</v>
      </c>
      <c r="M22" s="15">
        <v>1641996830.9</v>
      </c>
      <c r="N22" s="56">
        <v>0.025047031696348775</v>
      </c>
      <c r="O22" s="31"/>
      <c r="P22" s="55"/>
      <c r="Q22" s="1"/>
    </row>
    <row r="23" spans="1:16" ht="15.75">
      <c r="A23" s="7">
        <v>8</v>
      </c>
      <c r="B23" s="14" t="s">
        <v>21</v>
      </c>
      <c r="C23" s="14" t="s">
        <v>151</v>
      </c>
      <c r="D23" s="6" t="s">
        <v>9</v>
      </c>
      <c r="E23" s="5" t="s">
        <v>9</v>
      </c>
      <c r="F23" s="5" t="s">
        <v>9</v>
      </c>
      <c r="G23" s="20">
        <f>VLOOKUP(B23,'[2]Brokers'!$B$9:$Z$71,7,0)</f>
        <v>21439670</v>
      </c>
      <c r="H23" s="20">
        <f>VLOOKUP($B23,'[2]Brokers'!$B$9:$Z$66,24,0)</f>
        <v>0</v>
      </c>
      <c r="I23" s="20">
        <f>VLOOKUP($B23,'[2]Brokers'!$B$9:$M$66,12,0)</f>
        <v>0</v>
      </c>
      <c r="J23" s="20">
        <f>VLOOKUP($B23,'[1]Brokers'!$B$9:$R$66,16,0)</f>
        <v>0</v>
      </c>
      <c r="K23" s="20">
        <f>VLOOKUP($B23,'[2]Brokers'!$B$9:$AJ$66,19,0)</f>
        <v>0</v>
      </c>
      <c r="L23" s="12">
        <f>G23+H23+J23+K23+I23</f>
        <v>21439670</v>
      </c>
      <c r="M23" s="15">
        <v>1412678148.87</v>
      </c>
      <c r="N23" s="56">
        <v>0.02154900283948301</v>
      </c>
      <c r="O23" s="31"/>
      <c r="P23" s="55"/>
    </row>
    <row r="24" spans="1:16" ht="15.75">
      <c r="A24" s="7">
        <v>9</v>
      </c>
      <c r="B24" s="14" t="s">
        <v>49</v>
      </c>
      <c r="C24" s="14" t="s">
        <v>166</v>
      </c>
      <c r="D24" s="6" t="s">
        <v>9</v>
      </c>
      <c r="E24" s="5" t="s">
        <v>9</v>
      </c>
      <c r="F24" s="5"/>
      <c r="G24" s="20">
        <f>VLOOKUP(B24,'[2]Brokers'!$B$9:$Z$71,7,0)</f>
        <v>35099851</v>
      </c>
      <c r="H24" s="20">
        <f>VLOOKUP($B24,'[2]Brokers'!$B$9:$Z$66,24,0)</f>
        <v>998100000</v>
      </c>
      <c r="I24" s="20">
        <f>VLOOKUP($B24,'[2]Brokers'!$B$9:$M$66,12,0)</f>
        <v>0</v>
      </c>
      <c r="J24" s="20">
        <f>VLOOKUP($B24,'[1]Brokers'!$B$9:$R$66,16,0)</f>
        <v>0</v>
      </c>
      <c r="K24" s="20">
        <f>VLOOKUP($B24,'[2]Brokers'!$B$9:$AJ$66,19,0)</f>
        <v>0</v>
      </c>
      <c r="L24" s="12">
        <f>G24+H24+J24+K24+I24</f>
        <v>1033199851</v>
      </c>
      <c r="M24" s="15">
        <v>1069667444.5</v>
      </c>
      <c r="N24" s="56">
        <v>0.016316715040344414</v>
      </c>
      <c r="O24" s="31"/>
      <c r="P24" s="55"/>
    </row>
    <row r="25" spans="1:16" ht="15.75">
      <c r="A25" s="7">
        <v>10</v>
      </c>
      <c r="B25" s="14" t="s">
        <v>31</v>
      </c>
      <c r="C25" s="14" t="s">
        <v>155</v>
      </c>
      <c r="D25" s="6" t="s">
        <v>9</v>
      </c>
      <c r="E25" s="5"/>
      <c r="F25" s="5"/>
      <c r="G25" s="20">
        <f>VLOOKUP(B25,'[2]Brokers'!$B$9:$Z$71,7,0)</f>
        <v>127463983</v>
      </c>
      <c r="H25" s="20">
        <f>VLOOKUP($B25,'[2]Brokers'!$B$9:$Z$66,24,0)</f>
        <v>0</v>
      </c>
      <c r="I25" s="20">
        <f>VLOOKUP($B25,'[2]Brokers'!$B$9:$M$66,12,0)</f>
        <v>0</v>
      </c>
      <c r="J25" s="20">
        <f>VLOOKUP($B25,'[1]Brokers'!$B$9:$R$66,16,0)</f>
        <v>0</v>
      </c>
      <c r="K25" s="20">
        <f>VLOOKUP($B25,'[2]Brokers'!$B$9:$AJ$66,19,0)</f>
        <v>0</v>
      </c>
      <c r="L25" s="12">
        <f>G25+H25+J25+K25+I25</f>
        <v>127463983</v>
      </c>
      <c r="M25" s="15">
        <v>782256965</v>
      </c>
      <c r="N25" s="56">
        <v>0.01193255347898893</v>
      </c>
      <c r="O25" s="31"/>
      <c r="P25" s="55"/>
    </row>
    <row r="26" spans="1:16" ht="15.75">
      <c r="A26" s="7">
        <v>11</v>
      </c>
      <c r="B26" s="14" t="s">
        <v>29</v>
      </c>
      <c r="C26" s="14" t="s">
        <v>154</v>
      </c>
      <c r="D26" s="6" t="s">
        <v>9</v>
      </c>
      <c r="E26" s="5" t="s">
        <v>9</v>
      </c>
      <c r="F26" s="5"/>
      <c r="G26" s="20">
        <f>VLOOKUP(B26,'[2]Brokers'!$B$9:$Z$71,7,0)</f>
        <v>32868419.6</v>
      </c>
      <c r="H26" s="20">
        <f>VLOOKUP($B26,'[2]Brokers'!$B$9:$Z$66,24,0)</f>
        <v>0</v>
      </c>
      <c r="I26" s="20">
        <f>VLOOKUP($B26,'[2]Brokers'!$B$9:$M$66,12,0)</f>
        <v>0</v>
      </c>
      <c r="J26" s="20">
        <f>VLOOKUP($B26,'[1]Brokers'!$B$9:$R$66,16,0)</f>
        <v>0</v>
      </c>
      <c r="K26" s="20">
        <f>VLOOKUP($B26,'[2]Brokers'!$B$9:$AJ$66,19,0)</f>
        <v>0</v>
      </c>
      <c r="L26" s="12">
        <f>G26+H26+J26+K26+I26</f>
        <v>32868419.6</v>
      </c>
      <c r="M26" s="15">
        <v>722688322.5</v>
      </c>
      <c r="N26" s="56">
        <v>0.011023892969584552</v>
      </c>
      <c r="O26" s="31"/>
      <c r="P26" s="55"/>
    </row>
    <row r="27" spans="1:16" ht="15.75" customHeight="1">
      <c r="A27" s="7">
        <v>12</v>
      </c>
      <c r="B27" s="14" t="s">
        <v>37</v>
      </c>
      <c r="C27" s="14" t="s">
        <v>153</v>
      </c>
      <c r="D27" s="6" t="s">
        <v>9</v>
      </c>
      <c r="E27" s="5" t="s">
        <v>9</v>
      </c>
      <c r="F27" s="5"/>
      <c r="G27" s="20">
        <f>VLOOKUP(B27,'[2]Brokers'!$B$9:$Z$71,7,0)</f>
        <v>0</v>
      </c>
      <c r="H27" s="20">
        <f>VLOOKUP($B27,'[2]Brokers'!$B$9:$Z$66,24,0)</f>
        <v>0</v>
      </c>
      <c r="I27" s="20">
        <f>VLOOKUP($B27,'[2]Brokers'!$B$9:$M$66,12,0)</f>
        <v>0</v>
      </c>
      <c r="J27" s="20">
        <f>VLOOKUP($B27,'[1]Brokers'!$B$9:$R$66,16,0)</f>
        <v>0</v>
      </c>
      <c r="K27" s="20">
        <f>VLOOKUP($B27,'[2]Brokers'!$B$9:$AJ$66,19,0)</f>
        <v>0</v>
      </c>
      <c r="L27" s="12">
        <f>G27+H27+J27+K27+I27</f>
        <v>0</v>
      </c>
      <c r="M27" s="15">
        <v>700629038</v>
      </c>
      <c r="N27" s="56">
        <v>0.01068740048210062</v>
      </c>
      <c r="O27" s="31"/>
      <c r="P27" s="55"/>
    </row>
    <row r="28" spans="1:16" ht="15" customHeight="1">
      <c r="A28" s="7">
        <v>13</v>
      </c>
      <c r="B28" s="14" t="s">
        <v>107</v>
      </c>
      <c r="C28" s="14" t="s">
        <v>156</v>
      </c>
      <c r="D28" s="6" t="s">
        <v>9</v>
      </c>
      <c r="E28" s="5" t="s">
        <v>9</v>
      </c>
      <c r="F28" s="5"/>
      <c r="G28" s="20">
        <f>VLOOKUP(B28,'[2]Brokers'!$B$9:$Z$71,7,0)</f>
        <v>0</v>
      </c>
      <c r="H28" s="20">
        <f>VLOOKUP($B28,'[2]Brokers'!$B$9:$Z$66,24,0)</f>
        <v>0</v>
      </c>
      <c r="I28" s="20">
        <f>VLOOKUP($B28,'[2]Brokers'!$B$9:$M$66,12,0)</f>
        <v>0</v>
      </c>
      <c r="J28" s="20">
        <f>VLOOKUP($B28,'[1]Brokers'!$B$9:$R$66,16,0)</f>
        <v>0</v>
      </c>
      <c r="K28" s="20">
        <f>VLOOKUP($B28,'[2]Brokers'!$B$9:$AJ$66,19,0)</f>
        <v>0</v>
      </c>
      <c r="L28" s="12">
        <f>G28+H28+J28+K28+I28</f>
        <v>0</v>
      </c>
      <c r="M28" s="15">
        <v>621607200</v>
      </c>
      <c r="N28" s="56">
        <v>0.009482000785924058</v>
      </c>
      <c r="O28" s="31"/>
      <c r="P28" s="55"/>
    </row>
    <row r="29" spans="1:16" ht="15.75">
      <c r="A29" s="7">
        <v>14</v>
      </c>
      <c r="B29" s="14" t="s">
        <v>45</v>
      </c>
      <c r="C29" s="14" t="s">
        <v>157</v>
      </c>
      <c r="D29" s="6" t="s">
        <v>9</v>
      </c>
      <c r="E29" s="5" t="s">
        <v>9</v>
      </c>
      <c r="F29" s="5" t="s">
        <v>9</v>
      </c>
      <c r="G29" s="20">
        <f>VLOOKUP(B29,'[2]Brokers'!$B$9:$Z$71,7,0)</f>
        <v>19376724</v>
      </c>
      <c r="H29" s="20">
        <f>VLOOKUP($B29,'[2]Brokers'!$B$9:$Z$66,24,0)</f>
        <v>0</v>
      </c>
      <c r="I29" s="20">
        <f>VLOOKUP($B29,'[2]Brokers'!$B$9:$M$66,12,0)</f>
        <v>0</v>
      </c>
      <c r="J29" s="20">
        <f>VLOOKUP($B29,'[1]Brokers'!$B$9:$R$66,16,0)</f>
        <v>0</v>
      </c>
      <c r="K29" s="20">
        <f>VLOOKUP($B29,'[2]Brokers'!$B$9:$AJ$66,19,0)</f>
        <v>0</v>
      </c>
      <c r="L29" s="12">
        <f>G29+H29+J29+K29+I29</f>
        <v>19376724</v>
      </c>
      <c r="M29" s="15">
        <v>511615441.3</v>
      </c>
      <c r="N29" s="56">
        <v>0.0078041856923431446</v>
      </c>
      <c r="O29" s="31"/>
      <c r="P29" s="55"/>
    </row>
    <row r="30" spans="1:16" ht="15.75">
      <c r="A30" s="7">
        <v>15</v>
      </c>
      <c r="B30" s="14" t="s">
        <v>25</v>
      </c>
      <c r="C30" s="14" t="s">
        <v>160</v>
      </c>
      <c r="D30" s="6" t="s">
        <v>9</v>
      </c>
      <c r="E30" s="5" t="s">
        <v>9</v>
      </c>
      <c r="F30" s="5"/>
      <c r="G30" s="20">
        <f>VLOOKUP(B30,'[2]Brokers'!$B$9:$Z$71,7,0)</f>
        <v>301366044.3</v>
      </c>
      <c r="H30" s="20">
        <f>VLOOKUP($B30,'[2]Brokers'!$B$9:$Z$66,24,0)</f>
        <v>0</v>
      </c>
      <c r="I30" s="20">
        <f>VLOOKUP($B30,'[2]Brokers'!$B$9:$M$66,12,0)</f>
        <v>0</v>
      </c>
      <c r="J30" s="20">
        <f>VLOOKUP($B30,'[1]Brokers'!$B$9:$R$66,16,0)</f>
        <v>0</v>
      </c>
      <c r="K30" s="20">
        <f>VLOOKUP($B30,'[2]Brokers'!$B$9:$AJ$66,19,0)</f>
        <v>0</v>
      </c>
      <c r="L30" s="12">
        <f>G30+H30+J30+K30+I30</f>
        <v>301366044.3</v>
      </c>
      <c r="M30" s="15">
        <v>409729583.59000003</v>
      </c>
      <c r="N30" s="56">
        <v>0.006250018071889639</v>
      </c>
      <c r="O30" s="31"/>
      <c r="P30" s="55"/>
    </row>
    <row r="31" spans="1:16" ht="15.75">
      <c r="A31" s="7">
        <v>16</v>
      </c>
      <c r="B31" s="14" t="s">
        <v>51</v>
      </c>
      <c r="C31" s="14" t="s">
        <v>159</v>
      </c>
      <c r="D31" s="6" t="s">
        <v>9</v>
      </c>
      <c r="E31" s="5"/>
      <c r="F31" s="5"/>
      <c r="G31" s="20">
        <f>VLOOKUP(B31,'[2]Brokers'!$B$9:$Z$71,7,0)</f>
        <v>50456777</v>
      </c>
      <c r="H31" s="20">
        <f>VLOOKUP($B31,'[2]Brokers'!$B$9:$Z$66,24,0)</f>
        <v>0</v>
      </c>
      <c r="I31" s="20">
        <f>VLOOKUP($B31,'[2]Brokers'!$B$9:$M$66,12,0)</f>
        <v>0</v>
      </c>
      <c r="J31" s="20">
        <f>VLOOKUP($B31,'[1]Brokers'!$B$9:$R$66,16,0)</f>
        <v>0</v>
      </c>
      <c r="K31" s="20">
        <f>VLOOKUP($B31,'[2]Brokers'!$B$9:$AJ$66,19,0)</f>
        <v>0</v>
      </c>
      <c r="L31" s="12">
        <f>G31+H31+J31+K31+I31</f>
        <v>50456777</v>
      </c>
      <c r="M31" s="15">
        <v>176373937.18</v>
      </c>
      <c r="N31" s="56">
        <v>0.0026904093307755774</v>
      </c>
      <c r="O31" s="31"/>
      <c r="P31" s="55"/>
    </row>
    <row r="32" spans="1:16" ht="20.25" customHeight="1">
      <c r="A32" s="7">
        <v>17</v>
      </c>
      <c r="B32" s="14" t="s">
        <v>23</v>
      </c>
      <c r="C32" s="14" t="s">
        <v>158</v>
      </c>
      <c r="D32" s="6" t="s">
        <v>9</v>
      </c>
      <c r="E32" s="5"/>
      <c r="F32" s="5"/>
      <c r="G32" s="20">
        <f>VLOOKUP(B32,'[2]Brokers'!$B$9:$Z$71,7,0)</f>
        <v>16466834</v>
      </c>
      <c r="H32" s="20">
        <f>VLOOKUP($B32,'[2]Brokers'!$B$9:$Z$66,24,0)</f>
        <v>0</v>
      </c>
      <c r="I32" s="20">
        <f>VLOOKUP($B32,'[2]Brokers'!$B$9:$M$66,12,0)</f>
        <v>0</v>
      </c>
      <c r="J32" s="20">
        <f>VLOOKUP($B32,'[1]Brokers'!$B$9:$R$66,16,0)</f>
        <v>0</v>
      </c>
      <c r="K32" s="20">
        <f>VLOOKUP($B32,'[2]Brokers'!$B$9:$AJ$66,19,0)</f>
        <v>0</v>
      </c>
      <c r="L32" s="12">
        <f>G32+H32+J32+K32+I32</f>
        <v>16466834</v>
      </c>
      <c r="M32" s="15">
        <v>175064657</v>
      </c>
      <c r="N32" s="56">
        <v>0.0026704375613112678</v>
      </c>
      <c r="O32" s="31"/>
      <c r="P32" s="55"/>
    </row>
    <row r="33" spans="1:16" ht="15.75">
      <c r="A33" s="7">
        <v>18</v>
      </c>
      <c r="B33" s="14" t="s">
        <v>129</v>
      </c>
      <c r="C33" s="14" t="s">
        <v>161</v>
      </c>
      <c r="D33" s="6" t="s">
        <v>9</v>
      </c>
      <c r="E33" s="5"/>
      <c r="F33" s="5"/>
      <c r="G33" s="20">
        <f>VLOOKUP(B33,'[2]Brokers'!$B$9:$Z$71,7,0)</f>
        <v>2800000</v>
      </c>
      <c r="H33" s="20">
        <f>VLOOKUP($B33,'[2]Brokers'!$B$9:$Z$66,24,0)</f>
        <v>0</v>
      </c>
      <c r="I33" s="20">
        <f>VLOOKUP($B33,'[2]Brokers'!$B$9:$M$66,12,0)</f>
        <v>0</v>
      </c>
      <c r="J33" s="20">
        <f>VLOOKUP($B33,'[1]Brokers'!$B$9:$R$66,16,0)</f>
        <v>0</v>
      </c>
      <c r="K33" s="20">
        <f>VLOOKUP($B33,'[2]Brokers'!$B$9:$AJ$66,19,0)</f>
        <v>0</v>
      </c>
      <c r="L33" s="12">
        <f>G33+H33+J33+K33+I33</f>
        <v>2800000</v>
      </c>
      <c r="M33" s="15">
        <v>83322633</v>
      </c>
      <c r="N33" s="56">
        <v>0.0012710040546365323</v>
      </c>
      <c r="O33" s="31"/>
      <c r="P33" s="55"/>
    </row>
    <row r="34" spans="1:16" ht="21" customHeight="1">
      <c r="A34" s="7">
        <v>19</v>
      </c>
      <c r="B34" s="14" t="s">
        <v>59</v>
      </c>
      <c r="C34" s="14" t="s">
        <v>163</v>
      </c>
      <c r="D34" s="6" t="s">
        <v>9</v>
      </c>
      <c r="E34" s="5"/>
      <c r="F34" s="5"/>
      <c r="G34" s="20">
        <f>VLOOKUP(B34,'[2]Brokers'!$B$9:$Z$71,7,0)</f>
        <v>11070945</v>
      </c>
      <c r="H34" s="20">
        <f>VLOOKUP($B34,'[2]Brokers'!$B$9:$Z$66,24,0)</f>
        <v>0</v>
      </c>
      <c r="I34" s="20">
        <f>VLOOKUP($B34,'[2]Brokers'!$B$9:$M$66,12,0)</f>
        <v>0</v>
      </c>
      <c r="J34" s="20">
        <f>VLOOKUP($B34,'[1]Brokers'!$B$9:$R$66,16,0)</f>
        <v>0</v>
      </c>
      <c r="K34" s="20">
        <f>VLOOKUP($B34,'[2]Brokers'!$B$9:$AJ$66,19,0)</f>
        <v>0</v>
      </c>
      <c r="L34" s="12">
        <f>G34+H34+J34+K34+I34</f>
        <v>11070945</v>
      </c>
      <c r="M34" s="15">
        <v>71231767.01</v>
      </c>
      <c r="N34" s="56">
        <v>0.001086569896184567</v>
      </c>
      <c r="O34" s="31"/>
      <c r="P34" s="55"/>
    </row>
    <row r="35" spans="1:16" ht="15.75">
      <c r="A35" s="7">
        <v>20</v>
      </c>
      <c r="B35" s="14" t="s">
        <v>57</v>
      </c>
      <c r="C35" s="14" t="s">
        <v>170</v>
      </c>
      <c r="D35" s="6" t="s">
        <v>9</v>
      </c>
      <c r="E35" s="6" t="s">
        <v>9</v>
      </c>
      <c r="F35" s="5" t="s">
        <v>9</v>
      </c>
      <c r="G35" s="20">
        <f>VLOOKUP(B35,'[2]Brokers'!$B$9:$Z$71,7,0)</f>
        <v>42231338.8</v>
      </c>
      <c r="H35" s="20">
        <f>VLOOKUP($B35,'[2]Brokers'!$B$9:$Z$66,24,0)</f>
        <v>0</v>
      </c>
      <c r="I35" s="20">
        <f>VLOOKUP($B35,'[2]Brokers'!$B$9:$M$66,12,0)</f>
        <v>0</v>
      </c>
      <c r="J35" s="20">
        <f>VLOOKUP($B35,'[1]Brokers'!$B$9:$R$66,16,0)</f>
        <v>0</v>
      </c>
      <c r="K35" s="20">
        <f>VLOOKUP($B35,'[2]Brokers'!$B$9:$AJ$66,19,0)</f>
        <v>0</v>
      </c>
      <c r="L35" s="12">
        <f>G35+H35+J35+K35+I35</f>
        <v>42231338.8</v>
      </c>
      <c r="M35" s="15">
        <v>69765791.55</v>
      </c>
      <c r="N35" s="56">
        <v>0.0010642078957703738</v>
      </c>
      <c r="O35" s="31"/>
      <c r="P35" s="55"/>
    </row>
    <row r="36" spans="1:16" ht="15.75">
      <c r="A36" s="7">
        <v>21</v>
      </c>
      <c r="B36" s="14" t="s">
        <v>61</v>
      </c>
      <c r="C36" s="14" t="s">
        <v>164</v>
      </c>
      <c r="D36" s="6" t="s">
        <v>9</v>
      </c>
      <c r="E36" s="5" t="s">
        <v>9</v>
      </c>
      <c r="F36" s="5"/>
      <c r="G36" s="20">
        <f>VLOOKUP(B36,'[2]Brokers'!$B$9:$Z$71,7,0)</f>
        <v>7497620</v>
      </c>
      <c r="H36" s="20">
        <f>VLOOKUP($B36,'[2]Brokers'!$B$9:$Z$66,24,0)</f>
        <v>0</v>
      </c>
      <c r="I36" s="20">
        <f>VLOOKUP($B36,'[2]Brokers'!$B$9:$M$66,12,0)</f>
        <v>0</v>
      </c>
      <c r="J36" s="20">
        <f>VLOOKUP($B36,'[1]Brokers'!$B$9:$R$66,16,0)</f>
        <v>0</v>
      </c>
      <c r="K36" s="20">
        <f>VLOOKUP($B36,'[2]Brokers'!$B$9:$AJ$66,19,0)</f>
        <v>0</v>
      </c>
      <c r="L36" s="12">
        <f>G36+H36+J36+K36+I36</f>
        <v>7497620</v>
      </c>
      <c r="M36" s="15">
        <v>66219899</v>
      </c>
      <c r="N36" s="56">
        <v>0.0010101188248170417</v>
      </c>
      <c r="O36" s="31"/>
      <c r="P36" s="55"/>
    </row>
    <row r="37" spans="1:16" ht="15" customHeight="1">
      <c r="A37" s="7">
        <v>22</v>
      </c>
      <c r="B37" s="14" t="s">
        <v>95</v>
      </c>
      <c r="C37" s="14" t="s">
        <v>167</v>
      </c>
      <c r="D37" s="6" t="s">
        <v>9</v>
      </c>
      <c r="E37" s="5" t="s">
        <v>9</v>
      </c>
      <c r="F37" s="5"/>
      <c r="G37" s="20">
        <f>VLOOKUP(B37,'[2]Brokers'!$B$9:$Z$71,7,0)</f>
        <v>28385650</v>
      </c>
      <c r="H37" s="20">
        <f>VLOOKUP($B37,'[2]Brokers'!$B$9:$Z$66,24,0)</f>
        <v>0</v>
      </c>
      <c r="I37" s="20">
        <f>VLOOKUP($B37,'[2]Brokers'!$B$9:$M$66,12,0)</f>
        <v>0</v>
      </c>
      <c r="J37" s="20">
        <f>VLOOKUP($B37,'[1]Brokers'!$B$9:$R$66,16,0)</f>
        <v>0</v>
      </c>
      <c r="K37" s="20">
        <f>VLOOKUP($B37,'[2]Brokers'!$B$9:$AJ$66,19,0)</f>
        <v>0</v>
      </c>
      <c r="L37" s="12">
        <f>G37+H37+J37+K37+I37</f>
        <v>28385650</v>
      </c>
      <c r="M37" s="15">
        <v>63554018.8</v>
      </c>
      <c r="N37" s="56">
        <v>0.000969453468702152</v>
      </c>
      <c r="O37" s="31"/>
      <c r="P37" s="55"/>
    </row>
    <row r="38" spans="1:16" ht="17.25" customHeight="1">
      <c r="A38" s="7">
        <v>23</v>
      </c>
      <c r="B38" s="14" t="s">
        <v>47</v>
      </c>
      <c r="C38" s="14" t="s">
        <v>162</v>
      </c>
      <c r="D38" s="6" t="s">
        <v>9</v>
      </c>
      <c r="E38" s="5"/>
      <c r="F38" s="5"/>
      <c r="G38" s="20">
        <f>VLOOKUP(B38,'[2]Brokers'!$B$9:$Z$71,7,0)</f>
        <v>1071150</v>
      </c>
      <c r="H38" s="20">
        <f>VLOOKUP($B38,'[2]Brokers'!$B$9:$Z$66,24,0)</f>
        <v>0</v>
      </c>
      <c r="I38" s="20">
        <f>VLOOKUP($B38,'[2]Brokers'!$B$9:$M$66,12,0)</f>
        <v>0</v>
      </c>
      <c r="J38" s="20">
        <f>VLOOKUP($B38,'[1]Brokers'!$B$9:$R$66,16,0)</f>
        <v>0</v>
      </c>
      <c r="K38" s="20">
        <f>VLOOKUP($B38,'[2]Brokers'!$B$9:$AJ$66,19,0)</f>
        <v>0</v>
      </c>
      <c r="L38" s="12">
        <f>G38+H38+J38+K38+I38</f>
        <v>1071150</v>
      </c>
      <c r="M38" s="15">
        <v>62783195</v>
      </c>
      <c r="N38" s="56">
        <v>0.0009576953168058918</v>
      </c>
      <c r="O38" s="31"/>
      <c r="P38" s="55"/>
    </row>
    <row r="39" spans="1:17" s="16" customFormat="1" ht="15.75">
      <c r="A39" s="7">
        <v>24</v>
      </c>
      <c r="B39" s="14" t="s">
        <v>81</v>
      </c>
      <c r="C39" s="14" t="s">
        <v>165</v>
      </c>
      <c r="D39" s="6" t="s">
        <v>9</v>
      </c>
      <c r="E39" s="5" t="s">
        <v>9</v>
      </c>
      <c r="F39" s="5" t="s">
        <v>9</v>
      </c>
      <c r="G39" s="20">
        <f>VLOOKUP(B39,'[2]Brokers'!$B$9:$Z$71,7,0)</f>
        <v>17660620</v>
      </c>
      <c r="H39" s="20">
        <f>VLOOKUP($B39,'[2]Brokers'!$B$9:$Z$66,24,0)</f>
        <v>0</v>
      </c>
      <c r="I39" s="20">
        <f>VLOOKUP($B39,'[2]Brokers'!$B$9:$M$66,12,0)</f>
        <v>0</v>
      </c>
      <c r="J39" s="20">
        <f>VLOOKUP($B39,'[1]Brokers'!$B$9:$R$66,16,0)</f>
        <v>0</v>
      </c>
      <c r="K39" s="20">
        <f>VLOOKUP($B39,'[2]Brokers'!$B$9:$AJ$66,19,0)</f>
        <v>0</v>
      </c>
      <c r="L39" s="12">
        <f>G39+H39+J39+K39+I39</f>
        <v>17660620</v>
      </c>
      <c r="M39" s="15">
        <v>56880374</v>
      </c>
      <c r="N39" s="56">
        <v>0.0008676536419971557</v>
      </c>
      <c r="O39" s="31"/>
      <c r="P39" s="55"/>
      <c r="Q39" s="30"/>
    </row>
    <row r="40" spans="1:16" ht="15.75">
      <c r="A40" s="7">
        <v>25</v>
      </c>
      <c r="B40" s="14" t="s">
        <v>75</v>
      </c>
      <c r="C40" s="14" t="s">
        <v>172</v>
      </c>
      <c r="D40" s="6" t="s">
        <v>9</v>
      </c>
      <c r="E40" s="5"/>
      <c r="F40" s="5"/>
      <c r="G40" s="20">
        <f>VLOOKUP(B40,'[2]Brokers'!$B$9:$Z$71,7,0)</f>
        <v>19389335</v>
      </c>
      <c r="H40" s="20">
        <f>VLOOKUP($B40,'[2]Brokers'!$B$9:$Z$66,24,0)</f>
        <v>0</v>
      </c>
      <c r="I40" s="20">
        <f>VLOOKUP($B40,'[2]Brokers'!$B$9:$M$66,12,0)</f>
        <v>0</v>
      </c>
      <c r="J40" s="20">
        <f>VLOOKUP($B40,'[1]Brokers'!$B$9:$R$66,16,0)</f>
        <v>0</v>
      </c>
      <c r="K40" s="20">
        <f>VLOOKUP($B40,'[2]Brokers'!$B$9:$AJ$66,19,0)</f>
        <v>0</v>
      </c>
      <c r="L40" s="12">
        <f>G40+H40+J40+K40+I40</f>
        <v>19389335</v>
      </c>
      <c r="M40" s="15">
        <v>41323331</v>
      </c>
      <c r="N40" s="56">
        <v>0.0006303463940234283</v>
      </c>
      <c r="O40" s="31"/>
      <c r="P40" s="55"/>
    </row>
    <row r="41" spans="1:16" ht="18" customHeight="1">
      <c r="A41" s="7">
        <v>26</v>
      </c>
      <c r="B41" s="14" t="s">
        <v>19</v>
      </c>
      <c r="C41" s="14" t="s">
        <v>176</v>
      </c>
      <c r="D41" s="6" t="s">
        <v>9</v>
      </c>
      <c r="E41" s="5"/>
      <c r="F41" s="5"/>
      <c r="G41" s="20">
        <f>VLOOKUP(B41,'[2]Brokers'!$B$9:$Z$71,7,0)</f>
        <v>21449062</v>
      </c>
      <c r="H41" s="20">
        <f>VLOOKUP($B41,'[2]Brokers'!$B$9:$Z$66,24,0)</f>
        <v>0</v>
      </c>
      <c r="I41" s="20">
        <f>VLOOKUP($B41,'[2]Brokers'!$B$9:$M$66,12,0)</f>
        <v>0</v>
      </c>
      <c r="J41" s="20">
        <f>VLOOKUP($B41,'[1]Brokers'!$B$9:$R$66,16,0)</f>
        <v>0</v>
      </c>
      <c r="K41" s="20">
        <f>VLOOKUP($B41,'[2]Brokers'!$B$9:$AJ$66,19,0)</f>
        <v>0</v>
      </c>
      <c r="L41" s="12">
        <f>G41+H41+J41+K41+I41</f>
        <v>21449062</v>
      </c>
      <c r="M41" s="15">
        <v>34221458</v>
      </c>
      <c r="N41" s="56">
        <v>0.0005220143712162072</v>
      </c>
      <c r="O41" s="31"/>
      <c r="P41" s="55"/>
    </row>
    <row r="42" spans="1:16" ht="15.75">
      <c r="A42" s="7">
        <v>27</v>
      </c>
      <c r="B42" s="14" t="s">
        <v>77</v>
      </c>
      <c r="C42" s="14" t="s">
        <v>173</v>
      </c>
      <c r="D42" s="6" t="s">
        <v>9</v>
      </c>
      <c r="E42" s="5"/>
      <c r="F42" s="5"/>
      <c r="G42" s="20">
        <f>VLOOKUP(B42,'[2]Brokers'!$B$9:$Z$71,7,0)</f>
        <v>15437830</v>
      </c>
      <c r="H42" s="20">
        <f>VLOOKUP($B42,'[2]Brokers'!$B$9:$Z$66,24,0)</f>
        <v>0</v>
      </c>
      <c r="I42" s="20">
        <f>VLOOKUP($B42,'[2]Brokers'!$B$9:$M$66,12,0)</f>
        <v>0</v>
      </c>
      <c r="J42" s="20">
        <f>VLOOKUP($B42,'[1]Brokers'!$B$9:$R$66,16,0)</f>
        <v>0</v>
      </c>
      <c r="K42" s="20">
        <f>VLOOKUP($B42,'[2]Brokers'!$B$9:$AJ$66,19,0)</f>
        <v>0</v>
      </c>
      <c r="L42" s="12">
        <f>G42+H42+J42+K42+I42</f>
        <v>15437830</v>
      </c>
      <c r="M42" s="15">
        <v>33697075</v>
      </c>
      <c r="N42" s="56">
        <v>0.0005140154290898528</v>
      </c>
      <c r="O42" s="31"/>
      <c r="P42" s="55"/>
    </row>
    <row r="43" spans="1:16" ht="15.75">
      <c r="A43" s="7">
        <v>28</v>
      </c>
      <c r="B43" s="14" t="s">
        <v>53</v>
      </c>
      <c r="C43" s="14" t="s">
        <v>178</v>
      </c>
      <c r="D43" s="6" t="s">
        <v>9</v>
      </c>
      <c r="E43" s="5"/>
      <c r="F43" s="5"/>
      <c r="G43" s="20">
        <f>VLOOKUP(B43,'[2]Brokers'!$B$9:$Z$71,7,0)</f>
        <v>22646320</v>
      </c>
      <c r="H43" s="20">
        <f>VLOOKUP($B43,'[2]Brokers'!$B$9:$Z$66,24,0)</f>
        <v>0</v>
      </c>
      <c r="I43" s="20">
        <f>VLOOKUP($B43,'[2]Brokers'!$B$9:$M$66,12,0)</f>
        <v>0</v>
      </c>
      <c r="J43" s="20">
        <f>VLOOKUP($B43,'[1]Brokers'!$B$9:$R$66,16,0)</f>
        <v>0</v>
      </c>
      <c r="K43" s="20">
        <f>VLOOKUP($B43,'[2]Brokers'!$B$9:$AJ$66,19,0)</f>
        <v>0</v>
      </c>
      <c r="L43" s="12">
        <f>G43+H43+J43+K43+I43</f>
        <v>22646320</v>
      </c>
      <c r="M43" s="15">
        <v>33478630</v>
      </c>
      <c r="N43" s="56">
        <v>0.0005106832674583897</v>
      </c>
      <c r="O43" s="31"/>
      <c r="P43" s="55"/>
    </row>
    <row r="44" spans="1:16" ht="15.75">
      <c r="A44" s="7">
        <v>29</v>
      </c>
      <c r="B44" s="14" t="s">
        <v>69</v>
      </c>
      <c r="C44" s="14" t="s">
        <v>169</v>
      </c>
      <c r="D44" s="6" t="s">
        <v>9</v>
      </c>
      <c r="E44" s="5"/>
      <c r="F44" s="5"/>
      <c r="G44" s="20">
        <f>VLOOKUP(B44,'[2]Brokers'!$B$9:$Z$71,7,0)</f>
        <v>5764929</v>
      </c>
      <c r="H44" s="20">
        <f>VLOOKUP($B44,'[2]Brokers'!$B$9:$Z$66,24,0)</f>
        <v>0</v>
      </c>
      <c r="I44" s="20">
        <f>VLOOKUP($B44,'[2]Brokers'!$B$9:$M$66,12,0)</f>
        <v>0</v>
      </c>
      <c r="J44" s="20">
        <f>VLOOKUP($B44,'[1]Brokers'!$B$9:$R$66,16,0)</f>
        <v>0</v>
      </c>
      <c r="K44" s="20">
        <f>VLOOKUP($B44,'[2]Brokers'!$B$9:$AJ$66,19,0)</f>
        <v>0</v>
      </c>
      <c r="L44" s="12">
        <f>G44+H44+J44+K44+I44</f>
        <v>5764929</v>
      </c>
      <c r="M44" s="15">
        <v>33305695</v>
      </c>
      <c r="N44" s="56">
        <v>0.0005080453157005694</v>
      </c>
      <c r="O44" s="31"/>
      <c r="P44" s="55"/>
    </row>
    <row r="45" spans="1:16" ht="15.75">
      <c r="A45" s="7">
        <v>30</v>
      </c>
      <c r="B45" s="14" t="s">
        <v>41</v>
      </c>
      <c r="C45" s="14" t="s">
        <v>174</v>
      </c>
      <c r="D45" s="6" t="s">
        <v>9</v>
      </c>
      <c r="E45" s="5" t="s">
        <v>9</v>
      </c>
      <c r="F45" s="5" t="s">
        <v>9</v>
      </c>
      <c r="G45" s="20">
        <f>VLOOKUP(B45,'[2]Brokers'!$B$9:$Z$71,7,0)</f>
        <v>15676460</v>
      </c>
      <c r="H45" s="20">
        <f>VLOOKUP($B45,'[2]Brokers'!$B$9:$Z$66,24,0)</f>
        <v>0</v>
      </c>
      <c r="I45" s="20">
        <f>VLOOKUP($B45,'[2]Brokers'!$B$9:$M$66,12,0)</f>
        <v>0</v>
      </c>
      <c r="J45" s="20">
        <f>VLOOKUP($B45,'[1]Brokers'!$B$9:$R$66,16,0)</f>
        <v>0</v>
      </c>
      <c r="K45" s="20">
        <f>VLOOKUP($B45,'[2]Brokers'!$B$9:$AJ$66,19,0)</f>
        <v>0</v>
      </c>
      <c r="L45" s="12">
        <f>G45+H45+J45+K45+I45</f>
        <v>15676460</v>
      </c>
      <c r="M45" s="15">
        <v>32204729.6</v>
      </c>
      <c r="N45" s="56">
        <v>0.0004912511814175765</v>
      </c>
      <c r="O45" s="31"/>
      <c r="P45" s="55"/>
    </row>
    <row r="46" spans="1:16" ht="15.75">
      <c r="A46" s="7">
        <v>31</v>
      </c>
      <c r="B46" s="14" t="s">
        <v>91</v>
      </c>
      <c r="C46" s="14" t="s">
        <v>168</v>
      </c>
      <c r="D46" s="6" t="s">
        <v>9</v>
      </c>
      <c r="E46" s="5" t="s">
        <v>9</v>
      </c>
      <c r="F46" s="5" t="s">
        <v>9</v>
      </c>
      <c r="G46" s="20">
        <f>VLOOKUP(B46,'[2]Brokers'!$B$9:$Z$71,7,0)</f>
        <v>2406150</v>
      </c>
      <c r="H46" s="20">
        <f>VLOOKUP($B46,'[2]Brokers'!$B$9:$Z$66,24,0)</f>
        <v>0</v>
      </c>
      <c r="I46" s="20">
        <f>VLOOKUP($B46,'[2]Brokers'!$B$9:$M$66,12,0)</f>
        <v>0</v>
      </c>
      <c r="J46" s="20">
        <f>VLOOKUP($B46,'[1]Brokers'!$B$9:$R$66,16,0)</f>
        <v>0</v>
      </c>
      <c r="K46" s="20">
        <f>VLOOKUP($B46,'[2]Brokers'!$B$9:$AJ$66,19,0)</f>
        <v>0</v>
      </c>
      <c r="L46" s="12">
        <f>G46+H46+J46+K46+I46</f>
        <v>2406150</v>
      </c>
      <c r="M46" s="15">
        <v>30517650.99</v>
      </c>
      <c r="N46" s="56">
        <v>0.00046551647193233297</v>
      </c>
      <c r="O46" s="31"/>
      <c r="P46" s="55"/>
    </row>
    <row r="47" spans="1:16" ht="15.75">
      <c r="A47" s="7">
        <v>32</v>
      </c>
      <c r="B47" s="14" t="s">
        <v>33</v>
      </c>
      <c r="C47" s="14" t="s">
        <v>171</v>
      </c>
      <c r="D47" s="6" t="s">
        <v>9</v>
      </c>
      <c r="E47" s="5"/>
      <c r="F47" s="5"/>
      <c r="G47" s="20">
        <f>VLOOKUP(B47,'[2]Brokers'!$B$9:$Z$71,7,0)</f>
        <v>0</v>
      </c>
      <c r="H47" s="20">
        <f>VLOOKUP($B47,'[2]Brokers'!$B$9:$Z$66,24,0)</f>
        <v>0</v>
      </c>
      <c r="I47" s="20">
        <f>VLOOKUP($B47,'[2]Brokers'!$B$9:$M$66,12,0)</f>
        <v>0</v>
      </c>
      <c r="J47" s="20">
        <f>VLOOKUP($B47,'[1]Brokers'!$B$9:$R$66,16,0)</f>
        <v>0</v>
      </c>
      <c r="K47" s="20">
        <f>VLOOKUP($B47,'[2]Brokers'!$B$9:$AJ$66,19,0)</f>
        <v>0</v>
      </c>
      <c r="L47" s="12">
        <f>G47+H47+J47+K47+I47</f>
        <v>0</v>
      </c>
      <c r="M47" s="15">
        <v>21949970.52</v>
      </c>
      <c r="N47" s="56">
        <v>0.0003348250112316104</v>
      </c>
      <c r="O47" s="31"/>
      <c r="P47" s="55"/>
    </row>
    <row r="48" spans="1:16" ht="15" customHeight="1">
      <c r="A48" s="7">
        <v>33</v>
      </c>
      <c r="B48" s="14" t="s">
        <v>93</v>
      </c>
      <c r="C48" s="14" t="s">
        <v>177</v>
      </c>
      <c r="D48" s="6" t="s">
        <v>9</v>
      </c>
      <c r="E48" s="5" t="s">
        <v>9</v>
      </c>
      <c r="F48" s="5"/>
      <c r="G48" s="20">
        <f>VLOOKUP(B48,'[2]Brokers'!$B$9:$Z$71,7,0)</f>
        <v>7689673</v>
      </c>
      <c r="H48" s="20">
        <f>VLOOKUP($B48,'[2]Brokers'!$B$9:$Z$66,24,0)</f>
        <v>0</v>
      </c>
      <c r="I48" s="20">
        <f>VLOOKUP($B48,'[2]Brokers'!$B$9:$M$66,12,0)</f>
        <v>0</v>
      </c>
      <c r="J48" s="20">
        <f>VLOOKUP($B48,'[1]Brokers'!$B$9:$R$66,16,0)</f>
        <v>0</v>
      </c>
      <c r="K48" s="20">
        <f>VLOOKUP($B48,'[2]Brokers'!$B$9:$AJ$66,19,0)</f>
        <v>0</v>
      </c>
      <c r="L48" s="12">
        <f>G48+H48+J48+K48+I48</f>
        <v>7689673</v>
      </c>
      <c r="M48" s="15">
        <v>18953283</v>
      </c>
      <c r="N48" s="56">
        <v>0.00028911351783222764</v>
      </c>
      <c r="O48" s="31"/>
      <c r="P48" s="55"/>
    </row>
    <row r="49" spans="1:16" ht="15.75">
      <c r="A49" s="7">
        <v>34</v>
      </c>
      <c r="B49" s="14" t="s">
        <v>39</v>
      </c>
      <c r="C49" s="14" t="s">
        <v>175</v>
      </c>
      <c r="D49" s="6" t="s">
        <v>9</v>
      </c>
      <c r="E49" s="5"/>
      <c r="F49" s="5"/>
      <c r="G49" s="20">
        <f>VLOOKUP(B49,'[2]Brokers'!$B$9:$Z$71,7,0)</f>
        <v>574522</v>
      </c>
      <c r="H49" s="20">
        <f>VLOOKUP($B49,'[2]Brokers'!$B$9:$Z$66,24,0)</f>
        <v>0</v>
      </c>
      <c r="I49" s="20">
        <f>VLOOKUP($B49,'[2]Brokers'!$B$9:$M$66,12,0)</f>
        <v>0</v>
      </c>
      <c r="J49" s="20">
        <f>VLOOKUP($B49,'[1]Brokers'!$B$9:$R$66,16,0)</f>
        <v>0</v>
      </c>
      <c r="K49" s="20">
        <f>VLOOKUP($B49,'[2]Brokers'!$B$9:$AJ$66,19,0)</f>
        <v>0</v>
      </c>
      <c r="L49" s="12">
        <f>G49+H49+J49+K49+I49</f>
        <v>574522</v>
      </c>
      <c r="M49" s="15">
        <v>16961795.9</v>
      </c>
      <c r="N49" s="56">
        <v>0.0002587353590088458</v>
      </c>
      <c r="O49" s="31"/>
      <c r="P49" s="55"/>
    </row>
    <row r="50" spans="1:16" ht="15.75">
      <c r="A50" s="7">
        <v>35</v>
      </c>
      <c r="B50" s="14" t="s">
        <v>71</v>
      </c>
      <c r="C50" s="14" t="s">
        <v>179</v>
      </c>
      <c r="D50" s="6" t="s">
        <v>9</v>
      </c>
      <c r="E50" s="5"/>
      <c r="F50" s="5"/>
      <c r="G50" s="20">
        <f>VLOOKUP(B50,'[2]Brokers'!$B$9:$Z$71,7,0)</f>
        <v>3449850</v>
      </c>
      <c r="H50" s="20">
        <f>VLOOKUP($B50,'[2]Brokers'!$B$9:$Z$66,24,0)</f>
        <v>0</v>
      </c>
      <c r="I50" s="20">
        <f>VLOOKUP($B50,'[2]Brokers'!$B$9:$M$66,12,0)</f>
        <v>0</v>
      </c>
      <c r="J50" s="20">
        <f>VLOOKUP($B50,'[1]Brokers'!$B$9:$R$66,16,0)</f>
        <v>0</v>
      </c>
      <c r="K50" s="20">
        <f>VLOOKUP($B50,'[2]Brokers'!$B$9:$AJ$66,19,0)</f>
        <v>0</v>
      </c>
      <c r="L50" s="12">
        <f>G50+H50+J50+K50+I50</f>
        <v>3449850</v>
      </c>
      <c r="M50" s="15">
        <v>11601097</v>
      </c>
      <c r="N50" s="56">
        <v>0.00017696321868791292</v>
      </c>
      <c r="O50" s="31"/>
      <c r="P50" s="55"/>
    </row>
    <row r="51" spans="1:16" ht="15.75">
      <c r="A51" s="7">
        <v>36</v>
      </c>
      <c r="B51" s="14" t="s">
        <v>133</v>
      </c>
      <c r="C51" s="14" t="s">
        <v>201</v>
      </c>
      <c r="D51" s="6" t="s">
        <v>9</v>
      </c>
      <c r="E51" s="5"/>
      <c r="F51" s="5"/>
      <c r="G51" s="20">
        <f>VLOOKUP(B51,'[2]Brokers'!$B$9:$Z$71,7,0)</f>
        <v>10896000</v>
      </c>
      <c r="H51" s="20">
        <f>VLOOKUP($B51,'[2]Brokers'!$B$9:$Z$66,24,0)</f>
        <v>0</v>
      </c>
      <c r="I51" s="20">
        <f>VLOOKUP($B51,'[2]Brokers'!$B$9:$M$66,12,0)</f>
        <v>0</v>
      </c>
      <c r="J51" s="20">
        <f>VLOOKUP($B51,'[1]Brokers'!$B$9:$R$66,16,0)</f>
        <v>0</v>
      </c>
      <c r="K51" s="20">
        <f>VLOOKUP($B51,'[2]Brokers'!$B$9:$AJ$66,19,0)</f>
        <v>0</v>
      </c>
      <c r="L51" s="12">
        <f>G51+H51+J51+K51+I51</f>
        <v>10896000</v>
      </c>
      <c r="M51" s="15">
        <v>10896000</v>
      </c>
      <c r="N51" s="56">
        <v>0.0001662076638807088</v>
      </c>
      <c r="O51" s="31"/>
      <c r="P51" s="55"/>
    </row>
    <row r="52" spans="1:16" ht="15.75">
      <c r="A52" s="7">
        <v>37</v>
      </c>
      <c r="B52" s="14" t="s">
        <v>85</v>
      </c>
      <c r="C52" s="14" t="s">
        <v>181</v>
      </c>
      <c r="D52" s="6" t="s">
        <v>9</v>
      </c>
      <c r="E52" s="5"/>
      <c r="F52" s="5"/>
      <c r="G52" s="20">
        <f>VLOOKUP(B52,'[2]Brokers'!$B$9:$Z$71,7,0)</f>
        <v>5388939</v>
      </c>
      <c r="H52" s="20">
        <f>VLOOKUP($B52,'[2]Brokers'!$B$9:$Z$66,24,0)</f>
        <v>0</v>
      </c>
      <c r="I52" s="20">
        <f>VLOOKUP($B52,'[2]Brokers'!$B$9:$M$66,12,0)</f>
        <v>0</v>
      </c>
      <c r="J52" s="20">
        <f>VLOOKUP($B52,'[1]Brokers'!$B$9:$R$66,16,0)</f>
        <v>0</v>
      </c>
      <c r="K52" s="20">
        <f>VLOOKUP($B52,'[2]Brokers'!$B$9:$AJ$66,19,0)</f>
        <v>0</v>
      </c>
      <c r="L52" s="12">
        <f>G52+H52+J52+K52+I52</f>
        <v>5388939</v>
      </c>
      <c r="M52" s="15">
        <v>10617385</v>
      </c>
      <c r="N52" s="56">
        <v>0.0001619576686281277</v>
      </c>
      <c r="O52" s="31"/>
      <c r="P52" s="55"/>
    </row>
    <row r="53" spans="1:16" ht="18" customHeight="1">
      <c r="A53" s="7">
        <v>38</v>
      </c>
      <c r="B53" s="14" t="s">
        <v>79</v>
      </c>
      <c r="C53" s="14" t="s">
        <v>180</v>
      </c>
      <c r="D53" s="6" t="s">
        <v>9</v>
      </c>
      <c r="E53" s="5" t="s">
        <v>9</v>
      </c>
      <c r="F53" s="5"/>
      <c r="G53" s="20">
        <f>VLOOKUP(B53,'[2]Brokers'!$B$9:$Z$71,7,0)</f>
        <v>0</v>
      </c>
      <c r="H53" s="20">
        <f>VLOOKUP($B53,'[2]Brokers'!$B$9:$Z$66,24,0)</f>
        <v>0</v>
      </c>
      <c r="I53" s="20">
        <f>VLOOKUP($B53,'[2]Brokers'!$B$9:$M$66,12,0)</f>
        <v>0</v>
      </c>
      <c r="J53" s="20">
        <f>VLOOKUP($B53,'[1]Brokers'!$B$9:$R$66,16,0)</f>
        <v>0</v>
      </c>
      <c r="K53" s="20">
        <f>VLOOKUP($B53,'[2]Brokers'!$B$9:$AJ$66,19,0)</f>
        <v>0</v>
      </c>
      <c r="L53" s="12">
        <f>G53+H53+J53+K53+I53</f>
        <v>0</v>
      </c>
      <c r="M53" s="15">
        <v>7068400</v>
      </c>
      <c r="N53" s="56">
        <v>0.00010782142541982399</v>
      </c>
      <c r="O53" s="31"/>
      <c r="P53" s="55"/>
    </row>
    <row r="54" spans="1:16" ht="15.75">
      <c r="A54" s="7">
        <v>39</v>
      </c>
      <c r="B54" s="14" t="s">
        <v>43</v>
      </c>
      <c r="C54" s="14" t="s">
        <v>182</v>
      </c>
      <c r="D54" s="6" t="s">
        <v>9</v>
      </c>
      <c r="E54" s="5"/>
      <c r="F54" s="5"/>
      <c r="G54" s="20">
        <f>VLOOKUP(B54,'[2]Brokers'!$B$9:$Z$71,7,0)</f>
        <v>229753</v>
      </c>
      <c r="H54" s="20">
        <f>VLOOKUP($B54,'[2]Brokers'!$B$9:$Z$66,24,0)</f>
        <v>0</v>
      </c>
      <c r="I54" s="20">
        <f>VLOOKUP($B54,'[2]Brokers'!$B$9:$M$66,12,0)</f>
        <v>0</v>
      </c>
      <c r="J54" s="20">
        <f>VLOOKUP($B54,'[1]Brokers'!$B$9:$R$66,16,0)</f>
        <v>0</v>
      </c>
      <c r="K54" s="20">
        <f>VLOOKUP($B54,'[2]Brokers'!$B$9:$AJ$66,19,0)</f>
        <v>0</v>
      </c>
      <c r="L54" s="12">
        <f>G54+H54+J54+K54+I54</f>
        <v>229753</v>
      </c>
      <c r="M54" s="15">
        <v>5403429</v>
      </c>
      <c r="N54" s="56">
        <v>8.242394557959568E-05</v>
      </c>
      <c r="O54" s="31"/>
      <c r="P54" s="55"/>
    </row>
    <row r="55" spans="1:16" ht="16.5" customHeight="1">
      <c r="A55" s="7">
        <v>40</v>
      </c>
      <c r="B55" s="14" t="s">
        <v>67</v>
      </c>
      <c r="C55" s="14" t="s">
        <v>183</v>
      </c>
      <c r="D55" s="6" t="s">
        <v>9</v>
      </c>
      <c r="E55" s="5"/>
      <c r="F55" s="5"/>
      <c r="G55" s="20">
        <f>VLOOKUP(B55,'[2]Brokers'!$B$9:$Z$71,7,0)</f>
        <v>0</v>
      </c>
      <c r="H55" s="20">
        <f>VLOOKUP($B55,'[2]Brokers'!$B$9:$Z$66,24,0)</f>
        <v>0</v>
      </c>
      <c r="I55" s="20">
        <f>VLOOKUP($B55,'[2]Brokers'!$B$9:$M$66,12,0)</f>
        <v>0</v>
      </c>
      <c r="J55" s="20">
        <f>VLOOKUP($B55,'[1]Brokers'!$B$9:$R$66,16,0)</f>
        <v>0</v>
      </c>
      <c r="K55" s="20">
        <f>VLOOKUP($B55,'[2]Brokers'!$B$9:$AJ$66,19,0)</f>
        <v>0</v>
      </c>
      <c r="L55" s="12">
        <f>G55+H55+J55+K55+I55</f>
        <v>0</v>
      </c>
      <c r="M55" s="15">
        <v>1693140</v>
      </c>
      <c r="N55" s="56">
        <v>2.582716997274076E-05</v>
      </c>
      <c r="O55" s="31"/>
      <c r="P55" s="55"/>
    </row>
    <row r="56" spans="1:16" ht="14.25" customHeight="1">
      <c r="A56" s="7">
        <v>41</v>
      </c>
      <c r="B56" s="14" t="s">
        <v>87</v>
      </c>
      <c r="C56" s="14" t="s">
        <v>184</v>
      </c>
      <c r="D56" s="6" t="s">
        <v>9</v>
      </c>
      <c r="E56" s="5"/>
      <c r="F56" s="5"/>
      <c r="G56" s="20">
        <f>VLOOKUP(B56,'[2]Brokers'!$B$9:$Z$71,7,0)</f>
        <v>123000</v>
      </c>
      <c r="H56" s="20">
        <f>VLOOKUP($B56,'[2]Brokers'!$B$9:$Z$66,24,0)</f>
        <v>0</v>
      </c>
      <c r="I56" s="20">
        <f>VLOOKUP($B56,'[2]Brokers'!$B$9:$M$66,12,0)</f>
        <v>0</v>
      </c>
      <c r="J56" s="20">
        <f>VLOOKUP($B56,'[1]Brokers'!$B$9:$R$66,16,0)</f>
        <v>0</v>
      </c>
      <c r="K56" s="20">
        <f>VLOOKUP($B56,'[2]Brokers'!$B$9:$AJ$66,19,0)</f>
        <v>0</v>
      </c>
      <c r="L56" s="12">
        <f>G56+H56+J56+K56+I56</f>
        <v>123000</v>
      </c>
      <c r="M56" s="15">
        <v>1321787</v>
      </c>
      <c r="N56" s="56">
        <v>2.0162548588279225E-05</v>
      </c>
      <c r="O56" s="31"/>
      <c r="P56" s="55"/>
    </row>
    <row r="57" spans="1:16" ht="15.75">
      <c r="A57" s="7">
        <v>42</v>
      </c>
      <c r="B57" s="14" t="s">
        <v>97</v>
      </c>
      <c r="C57" s="14" t="s">
        <v>185</v>
      </c>
      <c r="D57" s="6" t="s">
        <v>9</v>
      </c>
      <c r="E57" s="5"/>
      <c r="F57" s="5"/>
      <c r="G57" s="20">
        <f>VLOOKUP(B57,'[2]Brokers'!$B$9:$Z$71,7,0)</f>
        <v>0</v>
      </c>
      <c r="H57" s="20">
        <f>VLOOKUP($B57,'[2]Brokers'!$B$9:$Z$66,24,0)</f>
        <v>0</v>
      </c>
      <c r="I57" s="20">
        <f>VLOOKUP($B57,'[2]Brokers'!$B$9:$M$66,12,0)</f>
        <v>0</v>
      </c>
      <c r="J57" s="20">
        <f>VLOOKUP($B57,'[1]Brokers'!$B$9:$R$66,16,0)</f>
        <v>0</v>
      </c>
      <c r="K57" s="20">
        <f>VLOOKUP($B57,'[2]Brokers'!$B$9:$AJ$66,19,0)</f>
        <v>0</v>
      </c>
      <c r="L57" s="12">
        <f>G57+H57+J57+K57+I57</f>
        <v>0</v>
      </c>
      <c r="M57" s="15">
        <v>1027949</v>
      </c>
      <c r="N57" s="56">
        <v>1.568034158209533E-05</v>
      </c>
      <c r="O57" s="31"/>
      <c r="P57" s="55"/>
    </row>
    <row r="58" spans="1:16" ht="15.75">
      <c r="A58" s="7">
        <v>43</v>
      </c>
      <c r="B58" s="14" t="s">
        <v>123</v>
      </c>
      <c r="C58" s="14" t="s">
        <v>186</v>
      </c>
      <c r="D58" s="6" t="s">
        <v>9</v>
      </c>
      <c r="E58" s="5" t="s">
        <v>9</v>
      </c>
      <c r="F58" s="5"/>
      <c r="G58" s="20">
        <f>VLOOKUP(B58,'[2]Brokers'!$B$9:$Z$71,7,0)</f>
        <v>0</v>
      </c>
      <c r="H58" s="20">
        <f>VLOOKUP($B58,'[2]Brokers'!$B$9:$Z$66,24,0)</f>
        <v>0</v>
      </c>
      <c r="I58" s="20">
        <f>VLOOKUP($B58,'[2]Brokers'!$B$9:$M$66,12,0)</f>
        <v>0</v>
      </c>
      <c r="J58" s="20">
        <f>VLOOKUP($B58,'[1]Brokers'!$B$9:$R$66,16,0)</f>
        <v>0</v>
      </c>
      <c r="K58" s="20">
        <f>VLOOKUP($B58,'[2]Brokers'!$B$9:$AJ$66,19,0)</f>
        <v>0</v>
      </c>
      <c r="L58" s="12">
        <f>G58+H58+J58+K58+I58</f>
        <v>0</v>
      </c>
      <c r="M58" s="15">
        <v>0</v>
      </c>
      <c r="N58" s="56">
        <v>0</v>
      </c>
      <c r="O58" s="31"/>
      <c r="P58" s="55"/>
    </row>
    <row r="59" spans="1:16" ht="15.75">
      <c r="A59" s="7">
        <v>44</v>
      </c>
      <c r="B59" s="14" t="s">
        <v>99</v>
      </c>
      <c r="C59" s="14" t="s">
        <v>187</v>
      </c>
      <c r="D59" s="6" t="s">
        <v>9</v>
      </c>
      <c r="E59" s="5"/>
      <c r="F59" s="5"/>
      <c r="G59" s="20">
        <f>VLOOKUP(B59,'[2]Brokers'!$B$9:$Z$71,7,0)</f>
        <v>0</v>
      </c>
      <c r="H59" s="20">
        <f>VLOOKUP($B59,'[2]Brokers'!$B$9:$Z$66,24,0)</f>
        <v>0</v>
      </c>
      <c r="I59" s="20">
        <f>VLOOKUP($B59,'[2]Brokers'!$B$9:$M$66,12,0)</f>
        <v>0</v>
      </c>
      <c r="J59" s="20">
        <f>VLOOKUP($B59,'[1]Brokers'!$B$9:$R$66,16,0)</f>
        <v>0</v>
      </c>
      <c r="K59" s="20">
        <f>VLOOKUP($B59,'[2]Brokers'!$B$9:$AJ$66,19,0)</f>
        <v>0</v>
      </c>
      <c r="L59" s="12">
        <f>G59+H59+J59+K59+I59</f>
        <v>0</v>
      </c>
      <c r="M59" s="15">
        <v>0</v>
      </c>
      <c r="N59" s="56">
        <v>0</v>
      </c>
      <c r="O59" s="31"/>
      <c r="P59" s="55"/>
    </row>
    <row r="60" spans="1:16" ht="15.75">
      <c r="A60" s="7">
        <v>45</v>
      </c>
      <c r="B60" s="14" t="s">
        <v>89</v>
      </c>
      <c r="C60" s="14" t="s">
        <v>188</v>
      </c>
      <c r="D60" s="6" t="s">
        <v>9</v>
      </c>
      <c r="E60" s="5"/>
      <c r="F60" s="5"/>
      <c r="G60" s="20">
        <f>VLOOKUP(B60,'[2]Brokers'!$B$9:$Z$71,7,0)</f>
        <v>0</v>
      </c>
      <c r="H60" s="20">
        <f>VLOOKUP($B60,'[2]Brokers'!$B$9:$Z$66,24,0)</f>
        <v>0</v>
      </c>
      <c r="I60" s="20">
        <f>VLOOKUP($B60,'[2]Brokers'!$B$9:$M$66,12,0)</f>
        <v>0</v>
      </c>
      <c r="J60" s="20">
        <f>VLOOKUP($B60,'[1]Brokers'!$B$9:$R$66,16,0)</f>
        <v>0</v>
      </c>
      <c r="K60" s="20">
        <f>VLOOKUP($B60,'[2]Brokers'!$B$9:$AJ$66,19,0)</f>
        <v>0</v>
      </c>
      <c r="L60" s="12">
        <f>G60+H60+J60+K60+I60</f>
        <v>0</v>
      </c>
      <c r="M60" s="15">
        <v>0</v>
      </c>
      <c r="N60" s="56">
        <v>0</v>
      </c>
      <c r="O60" s="31"/>
      <c r="P60" s="55"/>
    </row>
    <row r="61" spans="1:16" ht="15.75">
      <c r="A61" s="7">
        <v>46</v>
      </c>
      <c r="B61" s="14" t="s">
        <v>131</v>
      </c>
      <c r="C61" s="14" t="s">
        <v>189</v>
      </c>
      <c r="D61" s="6" t="s">
        <v>9</v>
      </c>
      <c r="E61" s="5" t="s">
        <v>9</v>
      </c>
      <c r="F61" s="5" t="s">
        <v>9</v>
      </c>
      <c r="G61" s="20">
        <f>VLOOKUP(B61,'[2]Brokers'!$B$9:$Z$71,7,0)</f>
        <v>0</v>
      </c>
      <c r="H61" s="20">
        <f>VLOOKUP($B61,'[2]Brokers'!$B$9:$Z$66,24,0)</f>
        <v>0</v>
      </c>
      <c r="I61" s="20">
        <f>VLOOKUP($B61,'[2]Brokers'!$B$9:$M$66,12,0)</f>
        <v>0</v>
      </c>
      <c r="J61" s="20">
        <f>VLOOKUP($B61,'[1]Brokers'!$B$9:$R$66,16,0)</f>
        <v>0</v>
      </c>
      <c r="K61" s="20">
        <f>VLOOKUP($B61,'[2]Brokers'!$B$9:$AJ$66,19,0)</f>
        <v>0</v>
      </c>
      <c r="L61" s="12">
        <f>G61+H61+J61+K61+I61</f>
        <v>0</v>
      </c>
      <c r="M61" s="15">
        <v>0</v>
      </c>
      <c r="N61" s="56">
        <v>0</v>
      </c>
      <c r="O61" s="31"/>
      <c r="P61" s="55"/>
    </row>
    <row r="62" spans="1:16" ht="15.75">
      <c r="A62" s="7">
        <v>47</v>
      </c>
      <c r="B62" s="14" t="s">
        <v>109</v>
      </c>
      <c r="C62" s="14" t="s">
        <v>190</v>
      </c>
      <c r="D62" s="6" t="s">
        <v>9</v>
      </c>
      <c r="E62" s="6" t="s">
        <v>9</v>
      </c>
      <c r="F62" s="5"/>
      <c r="G62" s="20">
        <f>VLOOKUP(B62,'[2]Brokers'!$B$9:$Z$71,7,0)</f>
        <v>0</v>
      </c>
      <c r="H62" s="20">
        <f>VLOOKUP($B62,'[2]Brokers'!$B$9:$Z$66,24,0)</f>
        <v>0</v>
      </c>
      <c r="I62" s="20">
        <f>VLOOKUP($B62,'[2]Brokers'!$B$9:$M$66,12,0)</f>
        <v>0</v>
      </c>
      <c r="J62" s="20">
        <f>VLOOKUP($B62,'[1]Brokers'!$B$9:$R$66,16,0)</f>
        <v>0</v>
      </c>
      <c r="K62" s="20">
        <f>VLOOKUP($B62,'[2]Brokers'!$B$9:$AJ$66,19,0)</f>
        <v>0</v>
      </c>
      <c r="L62" s="12">
        <f>G62+H62+J62+K62+I62</f>
        <v>0</v>
      </c>
      <c r="M62" s="15">
        <v>0</v>
      </c>
      <c r="N62" s="56">
        <v>0</v>
      </c>
      <c r="O62" s="31"/>
      <c r="P62" s="55"/>
    </row>
    <row r="63" spans="1:16" ht="19.5" customHeight="1">
      <c r="A63" s="7">
        <v>48</v>
      </c>
      <c r="B63" s="14" t="s">
        <v>119</v>
      </c>
      <c r="C63" s="14" t="s">
        <v>191</v>
      </c>
      <c r="D63" s="6" t="s">
        <v>9</v>
      </c>
      <c r="E63" s="5"/>
      <c r="F63" s="5"/>
      <c r="G63" s="20">
        <f>VLOOKUP(B63,'[2]Brokers'!$B$9:$Z$71,7,0)</f>
        <v>0</v>
      </c>
      <c r="H63" s="20">
        <f>VLOOKUP($B63,'[2]Brokers'!$B$9:$Z$66,24,0)</f>
        <v>0</v>
      </c>
      <c r="I63" s="20">
        <f>VLOOKUP($B63,'[2]Brokers'!$B$9:$M$66,12,0)</f>
        <v>0</v>
      </c>
      <c r="J63" s="20">
        <f>VLOOKUP($B63,'[1]Brokers'!$B$9:$R$66,16,0)</f>
        <v>0</v>
      </c>
      <c r="K63" s="20">
        <f>VLOOKUP($B63,'[2]Brokers'!$B$9:$AJ$66,19,0)</f>
        <v>0</v>
      </c>
      <c r="L63" s="12">
        <f>G63+H63+J63+K63+I63</f>
        <v>0</v>
      </c>
      <c r="M63" s="15">
        <v>0</v>
      </c>
      <c r="N63" s="56">
        <v>0</v>
      </c>
      <c r="O63" s="31"/>
      <c r="P63" s="55"/>
    </row>
    <row r="64" spans="1:16" ht="15.75">
      <c r="A64" s="7">
        <v>49</v>
      </c>
      <c r="B64" s="14" t="s">
        <v>63</v>
      </c>
      <c r="C64" s="14" t="s">
        <v>192</v>
      </c>
      <c r="D64" s="6" t="s">
        <v>9</v>
      </c>
      <c r="E64" s="5"/>
      <c r="F64" s="5"/>
      <c r="G64" s="20">
        <f>VLOOKUP(B64,'[2]Brokers'!$B$9:$Z$71,7,0)</f>
        <v>0</v>
      </c>
      <c r="H64" s="20">
        <f>VLOOKUP($B64,'[2]Brokers'!$B$9:$Z$66,24,0)</f>
        <v>0</v>
      </c>
      <c r="I64" s="20">
        <f>VLOOKUP($B64,'[2]Brokers'!$B$9:$M$66,12,0)</f>
        <v>0</v>
      </c>
      <c r="J64" s="20">
        <f>VLOOKUP($B64,'[1]Brokers'!$B$9:$R$66,16,0)</f>
        <v>0</v>
      </c>
      <c r="K64" s="20">
        <f>VLOOKUP($B64,'[2]Brokers'!$B$9:$AJ$66,19,0)</f>
        <v>0</v>
      </c>
      <c r="L64" s="12">
        <f>G64+H64+J64+K64+I64</f>
        <v>0</v>
      </c>
      <c r="M64" s="15">
        <v>0</v>
      </c>
      <c r="N64" s="56">
        <v>0</v>
      </c>
      <c r="O64" s="31"/>
      <c r="P64" s="55"/>
    </row>
    <row r="65" spans="1:16" ht="17.25" customHeight="1">
      <c r="A65" s="7">
        <v>50</v>
      </c>
      <c r="B65" s="14" t="s">
        <v>101</v>
      </c>
      <c r="C65" s="14" t="s">
        <v>193</v>
      </c>
      <c r="D65" s="6" t="s">
        <v>9</v>
      </c>
      <c r="E65" s="5"/>
      <c r="F65" s="5"/>
      <c r="G65" s="20">
        <f>VLOOKUP(B65,'[2]Brokers'!$B$9:$Z$71,7,0)</f>
        <v>0</v>
      </c>
      <c r="H65" s="20">
        <f>VLOOKUP($B65,'[2]Brokers'!$B$9:$Z$66,24,0)</f>
        <v>0</v>
      </c>
      <c r="I65" s="20">
        <f>VLOOKUP($B65,'[2]Brokers'!$B$9:$M$66,12,0)</f>
        <v>0</v>
      </c>
      <c r="J65" s="20">
        <f>VLOOKUP($B65,'[1]Brokers'!$B$9:$R$66,16,0)</f>
        <v>0</v>
      </c>
      <c r="K65" s="20">
        <f>VLOOKUP($B65,'[2]Brokers'!$B$9:$AJ$66,19,0)</f>
        <v>0</v>
      </c>
      <c r="L65" s="12">
        <f>G65+H65+J65+K65+I65</f>
        <v>0</v>
      </c>
      <c r="M65" s="15">
        <v>0</v>
      </c>
      <c r="N65" s="56">
        <v>0</v>
      </c>
      <c r="O65" s="31"/>
      <c r="P65" s="55"/>
    </row>
    <row r="66" spans="1:16" ht="15.75">
      <c r="A66" s="7">
        <v>51</v>
      </c>
      <c r="B66" s="14" t="s">
        <v>103</v>
      </c>
      <c r="C66" s="14" t="s">
        <v>194</v>
      </c>
      <c r="D66" s="6" t="s">
        <v>9</v>
      </c>
      <c r="E66" s="5"/>
      <c r="F66" s="5"/>
      <c r="G66" s="20">
        <f>VLOOKUP(B66,'[2]Brokers'!$B$9:$Z$71,7,0)</f>
        <v>0</v>
      </c>
      <c r="H66" s="20">
        <f>VLOOKUP($B66,'[2]Brokers'!$B$9:$Z$66,24,0)</f>
        <v>0</v>
      </c>
      <c r="I66" s="20">
        <f>VLOOKUP($B66,'[2]Brokers'!$B$9:$M$66,12,0)</f>
        <v>0</v>
      </c>
      <c r="J66" s="20">
        <f>VLOOKUP($B66,'[1]Brokers'!$B$9:$R$66,16,0)</f>
        <v>0</v>
      </c>
      <c r="K66" s="20">
        <f>VLOOKUP($B66,'[2]Brokers'!$B$9:$AJ$66,19,0)</f>
        <v>0</v>
      </c>
      <c r="L66" s="12">
        <f>G66+H66+J66+K66+I66</f>
        <v>0</v>
      </c>
      <c r="M66" s="15">
        <v>0</v>
      </c>
      <c r="N66" s="56">
        <v>0</v>
      </c>
      <c r="O66" s="31"/>
      <c r="P66" s="55"/>
    </row>
    <row r="67" spans="1:16" ht="15.75">
      <c r="A67" s="7">
        <v>52</v>
      </c>
      <c r="B67" s="14" t="s">
        <v>113</v>
      </c>
      <c r="C67" s="14" t="s">
        <v>195</v>
      </c>
      <c r="D67" s="6" t="s">
        <v>9</v>
      </c>
      <c r="E67" s="5"/>
      <c r="F67" s="5"/>
      <c r="G67" s="20">
        <f>VLOOKUP(B67,'[2]Brokers'!$B$9:$Z$71,7,0)</f>
        <v>0</v>
      </c>
      <c r="H67" s="20">
        <f>VLOOKUP($B67,'[2]Brokers'!$B$9:$Z$66,24,0)</f>
        <v>0</v>
      </c>
      <c r="I67" s="20">
        <f>VLOOKUP($B67,'[2]Brokers'!$B$9:$M$66,12,0)</f>
        <v>0</v>
      </c>
      <c r="J67" s="20">
        <f>VLOOKUP($B67,'[1]Brokers'!$B$9:$R$66,16,0)</f>
        <v>0</v>
      </c>
      <c r="K67" s="20">
        <f>VLOOKUP($B67,'[2]Brokers'!$B$9:$AJ$66,19,0)</f>
        <v>0</v>
      </c>
      <c r="L67" s="12">
        <f>G67+H67+J67+K67+I67</f>
        <v>0</v>
      </c>
      <c r="M67" s="15">
        <v>0</v>
      </c>
      <c r="N67" s="56">
        <v>0</v>
      </c>
      <c r="O67" s="31"/>
      <c r="P67" s="55"/>
    </row>
    <row r="68" spans="1:16" ht="15.75">
      <c r="A68" s="7">
        <v>53</v>
      </c>
      <c r="B68" s="14" t="s">
        <v>117</v>
      </c>
      <c r="C68" s="14" t="s">
        <v>196</v>
      </c>
      <c r="D68" s="6" t="s">
        <v>9</v>
      </c>
      <c r="E68" s="5"/>
      <c r="F68" s="5"/>
      <c r="G68" s="20">
        <f>VLOOKUP(B68,'[2]Brokers'!$B$9:$Z$71,7,0)</f>
        <v>0</v>
      </c>
      <c r="H68" s="20">
        <f>VLOOKUP($B68,'[2]Brokers'!$B$9:$Z$66,24,0)</f>
        <v>0</v>
      </c>
      <c r="I68" s="20">
        <f>VLOOKUP($B68,'[2]Brokers'!$B$9:$M$66,12,0)</f>
        <v>0</v>
      </c>
      <c r="J68" s="20">
        <f>VLOOKUP($B68,'[1]Brokers'!$B$9:$R$66,16,0)</f>
        <v>0</v>
      </c>
      <c r="K68" s="20">
        <f>VLOOKUP($B68,'[2]Brokers'!$B$9:$AJ$66,19,0)</f>
        <v>0</v>
      </c>
      <c r="L68" s="12">
        <f>G68+H68+J68+K68+I68</f>
        <v>0</v>
      </c>
      <c r="M68" s="15">
        <v>0</v>
      </c>
      <c r="N68" s="56">
        <v>0</v>
      </c>
      <c r="O68" s="31"/>
      <c r="P68" s="55"/>
    </row>
    <row r="69" spans="1:16" ht="15.75">
      <c r="A69" s="7">
        <v>54</v>
      </c>
      <c r="B69" s="14" t="s">
        <v>121</v>
      </c>
      <c r="C69" s="14" t="s">
        <v>197</v>
      </c>
      <c r="D69" s="6" t="s">
        <v>9</v>
      </c>
      <c r="E69" s="5"/>
      <c r="F69" s="5"/>
      <c r="G69" s="20">
        <f>VLOOKUP(B69,'[2]Brokers'!$B$9:$Z$71,7,0)</f>
        <v>0</v>
      </c>
      <c r="H69" s="20">
        <f>VLOOKUP($B69,'[2]Brokers'!$B$9:$Z$66,24,0)</f>
        <v>0</v>
      </c>
      <c r="I69" s="20">
        <f>VLOOKUP($B69,'[2]Brokers'!$B$9:$M$66,12,0)</f>
        <v>0</v>
      </c>
      <c r="J69" s="20">
        <f>VLOOKUP($B69,'[1]Brokers'!$B$9:$R$66,16,0)</f>
        <v>0</v>
      </c>
      <c r="K69" s="20">
        <f>VLOOKUP($B69,'[2]Brokers'!$B$9:$AJ$66,19,0)</f>
        <v>0</v>
      </c>
      <c r="L69" s="12">
        <f>G69+H69+J69+K69+I69</f>
        <v>0</v>
      </c>
      <c r="M69" s="15">
        <v>0</v>
      </c>
      <c r="N69" s="56">
        <v>0</v>
      </c>
      <c r="O69" s="31"/>
      <c r="P69" s="55"/>
    </row>
    <row r="70" spans="1:16" ht="15.75">
      <c r="A70" s="7">
        <v>55</v>
      </c>
      <c r="B70" s="14" t="s">
        <v>125</v>
      </c>
      <c r="C70" s="14" t="s">
        <v>198</v>
      </c>
      <c r="D70" s="6" t="s">
        <v>9</v>
      </c>
      <c r="E70" s="5"/>
      <c r="F70" s="5"/>
      <c r="G70" s="20">
        <f>VLOOKUP(B70,'[2]Brokers'!$B$9:$Z$71,7,0)</f>
        <v>0</v>
      </c>
      <c r="H70" s="20">
        <f>VLOOKUP($B70,'[2]Brokers'!$B$9:$Z$66,24,0)</f>
        <v>0</v>
      </c>
      <c r="I70" s="20">
        <f>VLOOKUP($B70,'[2]Brokers'!$B$9:$M$66,12,0)</f>
        <v>0</v>
      </c>
      <c r="J70" s="20">
        <f>VLOOKUP($B70,'[1]Brokers'!$B$9:$R$66,16,0)</f>
        <v>0</v>
      </c>
      <c r="K70" s="20">
        <f>VLOOKUP($B70,'[2]Brokers'!$B$9:$AJ$66,19,0)</f>
        <v>0</v>
      </c>
      <c r="L70" s="12">
        <f>G70+H70+J70+K70+I70</f>
        <v>0</v>
      </c>
      <c r="M70" s="15">
        <v>0</v>
      </c>
      <c r="N70" s="56">
        <v>0</v>
      </c>
      <c r="O70" s="31"/>
      <c r="P70" s="55"/>
    </row>
    <row r="71" spans="1:16" ht="15.75">
      <c r="A71" s="7">
        <v>56</v>
      </c>
      <c r="B71" s="14" t="s">
        <v>15</v>
      </c>
      <c r="C71" s="14" t="s">
        <v>199</v>
      </c>
      <c r="D71" s="6" t="s">
        <v>9</v>
      </c>
      <c r="E71" s="5"/>
      <c r="F71" s="5"/>
      <c r="G71" s="20">
        <f>VLOOKUP(B71,'[2]Brokers'!$B$9:$Z$71,7,0)</f>
        <v>0</v>
      </c>
      <c r="H71" s="20">
        <f>VLOOKUP($B71,'[2]Brokers'!$B$9:$Z$66,24,0)</f>
        <v>0</v>
      </c>
      <c r="I71" s="20">
        <f>VLOOKUP($B71,'[2]Brokers'!$B$9:$M$66,12,0)</f>
        <v>0</v>
      </c>
      <c r="J71" s="20">
        <f>VLOOKUP($B71,'[1]Brokers'!$B$9:$R$66,16,0)</f>
        <v>0</v>
      </c>
      <c r="K71" s="20">
        <f>VLOOKUP($B71,'[2]Brokers'!$B$9:$AJ$66,19,0)</f>
        <v>0</v>
      </c>
      <c r="L71" s="12">
        <f>G71+H71+J71+K71+I71</f>
        <v>0</v>
      </c>
      <c r="M71" s="15">
        <v>0</v>
      </c>
      <c r="N71" s="56">
        <v>0</v>
      </c>
      <c r="O71" s="31"/>
      <c r="P71" s="55"/>
    </row>
    <row r="72" spans="1:16" ht="15.75">
      <c r="A72" s="7">
        <v>57</v>
      </c>
      <c r="B72" s="14" t="s">
        <v>127</v>
      </c>
      <c r="C72" s="14" t="s">
        <v>200</v>
      </c>
      <c r="D72" s="6" t="s">
        <v>9</v>
      </c>
      <c r="E72" s="5" t="s">
        <v>9</v>
      </c>
      <c r="F72" s="5"/>
      <c r="G72" s="20">
        <f>VLOOKUP(B72,'[2]Brokers'!$B$9:$Z$71,7,0)</f>
        <v>0</v>
      </c>
      <c r="H72" s="20">
        <f>VLOOKUP($B72,'[2]Brokers'!$B$9:$Z$66,24,0)</f>
        <v>0</v>
      </c>
      <c r="I72" s="20">
        <f>VLOOKUP($B72,'[2]Brokers'!$B$9:$M$66,12,0)</f>
        <v>0</v>
      </c>
      <c r="J72" s="20">
        <f>VLOOKUP($B72,'[1]Brokers'!$B$9:$R$66,16,0)</f>
        <v>0</v>
      </c>
      <c r="K72" s="20">
        <f>VLOOKUP($B72,'[2]Brokers'!$B$9:$AJ$66,19,0)</f>
        <v>0</v>
      </c>
      <c r="L72" s="12">
        <f>G72+H72+J72+K72+I72</f>
        <v>0</v>
      </c>
      <c r="M72" s="15">
        <v>0</v>
      </c>
      <c r="N72" s="56">
        <v>0</v>
      </c>
      <c r="O72" s="31"/>
      <c r="P72" s="15"/>
    </row>
    <row r="73" spans="1:16" ht="18" customHeight="1">
      <c r="A73" s="7">
        <v>58</v>
      </c>
      <c r="B73" s="14" t="s">
        <v>137</v>
      </c>
      <c r="C73" s="14" t="s">
        <v>202</v>
      </c>
      <c r="D73" s="6" t="s">
        <v>9</v>
      </c>
      <c r="E73" s="5"/>
      <c r="F73" s="5" t="s">
        <v>9</v>
      </c>
      <c r="G73" s="20">
        <f>VLOOKUP(B73,'[2]Brokers'!$B$9:$Z$71,7,0)</f>
        <v>0</v>
      </c>
      <c r="H73" s="20">
        <f>VLOOKUP($B73,'[2]Brokers'!$B$9:$Z$66,24,0)</f>
        <v>0</v>
      </c>
      <c r="I73" s="20">
        <f>VLOOKUP($B73,'[2]Brokers'!$B$9:$M$66,12,0)</f>
        <v>0</v>
      </c>
      <c r="J73" s="20">
        <f>VLOOKUP($B73,'[1]Brokers'!$B$9:$R$66,16,0)</f>
        <v>0</v>
      </c>
      <c r="K73" s="20">
        <f>VLOOKUP($B73,'[2]Brokers'!$B$9:$AJ$66,19,0)</f>
        <v>0</v>
      </c>
      <c r="L73" s="12">
        <f>G73+H73+J73+K73+I73</f>
        <v>0</v>
      </c>
      <c r="M73" s="15">
        <v>0</v>
      </c>
      <c r="N73" s="56">
        <v>0</v>
      </c>
      <c r="O73" s="31"/>
      <c r="P73" s="15"/>
    </row>
    <row r="74" spans="1:14" ht="16.5" customHeight="1" thickBot="1">
      <c r="A74" s="35" t="s">
        <v>10</v>
      </c>
      <c r="B74" s="36"/>
      <c r="C74" s="37"/>
      <c r="D74" s="8">
        <f>COUNTA(D16:D73)</f>
        <v>58</v>
      </c>
      <c r="E74" s="8">
        <f>COUNTA(E16:E73)</f>
        <v>25</v>
      </c>
      <c r="F74" s="8">
        <f>COUNTA(F16:F73)</f>
        <v>14</v>
      </c>
      <c r="G74" s="21">
        <f aca="true" t="shared" si="0" ref="G74:N74">SUM(G16:G73)</f>
        <v>1319282849.6</v>
      </c>
      <c r="H74" s="25">
        <f>SUM(H16:H73)</f>
        <v>2401985200</v>
      </c>
      <c r="I74" s="9">
        <f t="shared" si="0"/>
        <v>60096960</v>
      </c>
      <c r="J74" s="9">
        <f t="shared" si="0"/>
        <v>0</v>
      </c>
      <c r="K74" s="9">
        <f t="shared" si="0"/>
        <v>0</v>
      </c>
      <c r="L74" s="9">
        <f t="shared" si="0"/>
        <v>3781365009.6000004</v>
      </c>
      <c r="M74" s="9">
        <f>SUM(M16:M73)</f>
        <v>65556543817.50001</v>
      </c>
      <c r="N74" s="13">
        <f t="shared" si="0"/>
        <v>0.9999999999999998</v>
      </c>
    </row>
    <row r="75" spans="11:14" ht="15.75">
      <c r="K75" s="17"/>
      <c r="L75" s="4"/>
      <c r="N75" s="17"/>
    </row>
    <row r="76" spans="2:12" ht="27" customHeight="1">
      <c r="B76" s="38" t="s">
        <v>14</v>
      </c>
      <c r="C76" s="38"/>
      <c r="D76" s="38"/>
      <c r="E76" s="38"/>
      <c r="F76" s="38"/>
      <c r="H76" s="26"/>
      <c r="K76" s="17"/>
      <c r="L76" s="17"/>
    </row>
    <row r="77" spans="3:6" ht="27" customHeight="1">
      <c r="C77" s="32"/>
      <c r="D77" s="32"/>
      <c r="E77" s="32"/>
      <c r="F77" s="32"/>
    </row>
  </sheetData>
  <sheetProtection/>
  <mergeCells count="18">
    <mergeCell ref="M12:N13"/>
    <mergeCell ref="N14:N15"/>
    <mergeCell ref="A9:L9"/>
    <mergeCell ref="A12:A15"/>
    <mergeCell ref="D12:F14"/>
    <mergeCell ref="C12:C15"/>
    <mergeCell ref="L14:L15"/>
    <mergeCell ref="B12:B15"/>
    <mergeCell ref="G12:L13"/>
    <mergeCell ref="K11:N11"/>
    <mergeCell ref="C77:F77"/>
    <mergeCell ref="M14:M15"/>
    <mergeCell ref="A74:C74"/>
    <mergeCell ref="B76:F76"/>
    <mergeCell ref="G14:H14"/>
    <mergeCell ref="I14:I15"/>
    <mergeCell ref="K14:K15"/>
    <mergeCell ref="J14:J15"/>
  </mergeCells>
  <printOptions/>
  <pageMargins left="0.91" right="0.43" top="0.65" bottom="0.45" header="0.3" footer="0.3"/>
  <pageSetup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C1" sqref="C1:E62"/>
    </sheetView>
  </sheetViews>
  <sheetFormatPr defaultColWidth="9.140625" defaultRowHeight="15"/>
  <cols>
    <col min="2" max="2" width="34.421875" style="0" bestFit="1" customWidth="1"/>
  </cols>
  <sheetData>
    <row r="1" spans="1:3" ht="15">
      <c r="A1" t="s">
        <v>115</v>
      </c>
      <c r="B1" t="s">
        <v>116</v>
      </c>
      <c r="C1" t="s">
        <v>9</v>
      </c>
    </row>
    <row r="2" spans="1:5" ht="15">
      <c r="A2" t="s">
        <v>91</v>
      </c>
      <c r="B2" t="s">
        <v>92</v>
      </c>
      <c r="C2" t="s">
        <v>9</v>
      </c>
      <c r="D2" t="s">
        <v>9</v>
      </c>
      <c r="E2" t="s">
        <v>9</v>
      </c>
    </row>
    <row r="3" spans="1:3" ht="15">
      <c r="A3" t="s">
        <v>77</v>
      </c>
      <c r="B3" t="s">
        <v>78</v>
      </c>
      <c r="C3" t="s">
        <v>9</v>
      </c>
    </row>
    <row r="4" spans="1:4" ht="15">
      <c r="A4" t="s">
        <v>61</v>
      </c>
      <c r="B4" t="s">
        <v>62</v>
      </c>
      <c r="C4" t="s">
        <v>9</v>
      </c>
      <c r="D4" t="s">
        <v>9</v>
      </c>
    </row>
    <row r="5" spans="1:4" ht="15">
      <c r="A5" t="s">
        <v>49</v>
      </c>
      <c r="B5" t="s">
        <v>50</v>
      </c>
      <c r="C5" t="s">
        <v>9</v>
      </c>
      <c r="D5" t="s">
        <v>9</v>
      </c>
    </row>
    <row r="6" spans="1:3" ht="15">
      <c r="A6" t="s">
        <v>33</v>
      </c>
      <c r="B6" t="s">
        <v>34</v>
      </c>
      <c r="C6" t="s">
        <v>9</v>
      </c>
    </row>
    <row r="7" spans="1:3" ht="15">
      <c r="A7" t="s">
        <v>63</v>
      </c>
      <c r="B7" t="s">
        <v>64</v>
      </c>
      <c r="C7" t="s">
        <v>9</v>
      </c>
    </row>
    <row r="8" spans="1:3" ht="15">
      <c r="A8" t="s">
        <v>117</v>
      </c>
      <c r="B8" t="s">
        <v>118</v>
      </c>
      <c r="C8" t="s">
        <v>9</v>
      </c>
    </row>
    <row r="9" spans="1:5" ht="15">
      <c r="A9" t="s">
        <v>17</v>
      </c>
      <c r="B9" t="s">
        <v>18</v>
      </c>
      <c r="C9" t="s">
        <v>9</v>
      </c>
      <c r="D9" t="s">
        <v>9</v>
      </c>
      <c r="E9" t="s">
        <v>9</v>
      </c>
    </row>
    <row r="10" spans="1:3" ht="15">
      <c r="A10" t="s">
        <v>113</v>
      </c>
      <c r="B10" t="s">
        <v>114</v>
      </c>
      <c r="C10" t="s">
        <v>9</v>
      </c>
    </row>
    <row r="11" spans="1:3" ht="15">
      <c r="A11" t="s">
        <v>119</v>
      </c>
      <c r="B11" t="s">
        <v>120</v>
      </c>
      <c r="C11" t="s">
        <v>9</v>
      </c>
    </row>
    <row r="12" spans="1:4" ht="15">
      <c r="A12" t="s">
        <v>93</v>
      </c>
      <c r="B12" t="s">
        <v>94</v>
      </c>
      <c r="C12" t="s">
        <v>9</v>
      </c>
      <c r="D12" t="s">
        <v>9</v>
      </c>
    </row>
    <row r="13" spans="1:3" ht="15">
      <c r="A13" t="s">
        <v>87</v>
      </c>
      <c r="B13" t="s">
        <v>88</v>
      </c>
      <c r="C13" t="s">
        <v>9</v>
      </c>
    </row>
    <row r="14" spans="1:3" ht="15">
      <c r="A14" t="s">
        <v>39</v>
      </c>
      <c r="B14" t="s">
        <v>40</v>
      </c>
      <c r="C14" t="s">
        <v>9</v>
      </c>
    </row>
    <row r="15" spans="1:3" ht="15">
      <c r="A15" t="s">
        <v>57</v>
      </c>
      <c r="B15" t="s">
        <v>58</v>
      </c>
      <c r="C15" t="s">
        <v>9</v>
      </c>
    </row>
    <row r="16" spans="1:5" ht="15">
      <c r="A16" t="s">
        <v>55</v>
      </c>
      <c r="B16" t="s">
        <v>56</v>
      </c>
      <c r="C16" t="s">
        <v>9</v>
      </c>
      <c r="D16" t="s">
        <v>9</v>
      </c>
      <c r="E16" t="s">
        <v>9</v>
      </c>
    </row>
    <row r="17" spans="1:4" ht="15">
      <c r="A17" t="s">
        <v>95</v>
      </c>
      <c r="B17" t="s">
        <v>96</v>
      </c>
      <c r="C17" t="s">
        <v>9</v>
      </c>
      <c r="D17" t="s">
        <v>9</v>
      </c>
    </row>
    <row r="18" spans="1:3" ht="15">
      <c r="A18" t="s">
        <v>103</v>
      </c>
      <c r="B18" t="s">
        <v>104</v>
      </c>
      <c r="C18" t="s">
        <v>9</v>
      </c>
    </row>
    <row r="19" spans="1:3" ht="15">
      <c r="A19" t="s">
        <v>23</v>
      </c>
      <c r="B19" t="s">
        <v>24</v>
      </c>
      <c r="C19" t="s">
        <v>9</v>
      </c>
    </row>
    <row r="20" spans="1:3" ht="15">
      <c r="A20" t="s">
        <v>121</v>
      </c>
      <c r="B20" t="s">
        <v>122</v>
      </c>
      <c r="C20" t="s">
        <v>9</v>
      </c>
    </row>
    <row r="21" spans="1:3" ht="15">
      <c r="A21" t="s">
        <v>47</v>
      </c>
      <c r="B21" t="s">
        <v>48</v>
      </c>
      <c r="C21" t="s">
        <v>9</v>
      </c>
    </row>
    <row r="22" spans="1:5" ht="15">
      <c r="A22" t="s">
        <v>41</v>
      </c>
      <c r="B22" t="s">
        <v>42</v>
      </c>
      <c r="C22" t="s">
        <v>13</v>
      </c>
      <c r="D22" t="s">
        <v>9</v>
      </c>
      <c r="E22" t="s">
        <v>9</v>
      </c>
    </row>
    <row r="23" spans="1:4" ht="15">
      <c r="A23" t="s">
        <v>109</v>
      </c>
      <c r="B23" t="s">
        <v>110</v>
      </c>
      <c r="C23" t="s">
        <v>9</v>
      </c>
      <c r="D23" t="s">
        <v>9</v>
      </c>
    </row>
    <row r="24" spans="1:3" ht="15">
      <c r="A24" t="s">
        <v>101</v>
      </c>
      <c r="B24" t="s">
        <v>102</v>
      </c>
      <c r="C24" t="s">
        <v>9</v>
      </c>
    </row>
    <row r="25" spans="1:4" ht="15">
      <c r="A25" t="s">
        <v>123</v>
      </c>
      <c r="B25" t="s">
        <v>124</v>
      </c>
      <c r="C25" t="s">
        <v>9</v>
      </c>
      <c r="D25" t="s">
        <v>9</v>
      </c>
    </row>
    <row r="26" spans="1:3" ht="15">
      <c r="A26" t="s">
        <v>43</v>
      </c>
      <c r="B26" t="s">
        <v>44</v>
      </c>
      <c r="C26" t="s">
        <v>9</v>
      </c>
    </row>
    <row r="27" spans="1:4" ht="15">
      <c r="A27" t="s">
        <v>65</v>
      </c>
      <c r="B27" t="s">
        <v>66</v>
      </c>
      <c r="C27" t="s">
        <v>9</v>
      </c>
      <c r="D27" t="s">
        <v>9</v>
      </c>
    </row>
    <row r="28" spans="1:5" ht="15">
      <c r="A28" t="s">
        <v>67</v>
      </c>
      <c r="B28" t="s">
        <v>68</v>
      </c>
      <c r="C28" t="s">
        <v>9</v>
      </c>
      <c r="E28" t="s">
        <v>9</v>
      </c>
    </row>
    <row r="29" spans="1:3" ht="15">
      <c r="A29" t="s">
        <v>81</v>
      </c>
      <c r="B29" t="s">
        <v>82</v>
      </c>
      <c r="C29" t="s">
        <v>9</v>
      </c>
    </row>
    <row r="30" spans="1:3" ht="15">
      <c r="A30" t="s">
        <v>21</v>
      </c>
      <c r="B30" t="s">
        <v>22</v>
      </c>
      <c r="C30" t="s">
        <v>9</v>
      </c>
    </row>
    <row r="31" spans="1:5" ht="15">
      <c r="A31" t="s">
        <v>83</v>
      </c>
      <c r="B31" t="s">
        <v>84</v>
      </c>
      <c r="C31" t="s">
        <v>9</v>
      </c>
      <c r="E31" t="s">
        <v>9</v>
      </c>
    </row>
    <row r="32" spans="1:3" ht="15">
      <c r="A32" t="s">
        <v>31</v>
      </c>
      <c r="B32" t="s">
        <v>32</v>
      </c>
      <c r="C32" t="s">
        <v>9</v>
      </c>
    </row>
    <row r="33" spans="1:3" ht="15">
      <c r="A33" t="s">
        <v>97</v>
      </c>
      <c r="B33" t="s">
        <v>98</v>
      </c>
      <c r="C33" t="s">
        <v>9</v>
      </c>
    </row>
    <row r="34" spans="1:3" ht="15">
      <c r="A34" t="s">
        <v>15</v>
      </c>
      <c r="B34" t="s">
        <v>16</v>
      </c>
      <c r="C34" t="s">
        <v>9</v>
      </c>
    </row>
    <row r="35" spans="1:3" ht="15">
      <c r="A35" t="s">
        <v>125</v>
      </c>
      <c r="B35" t="s">
        <v>126</v>
      </c>
      <c r="C35" t="s">
        <v>9</v>
      </c>
    </row>
    <row r="36" spans="1:4" ht="15">
      <c r="A36" t="s">
        <v>107</v>
      </c>
      <c r="B36" t="s">
        <v>108</v>
      </c>
      <c r="C36" t="s">
        <v>9</v>
      </c>
      <c r="D36" t="s">
        <v>9</v>
      </c>
    </row>
    <row r="37" spans="1:3" ht="15">
      <c r="A37" t="s">
        <v>53</v>
      </c>
      <c r="B37" t="s">
        <v>54</v>
      </c>
      <c r="C37" t="s">
        <v>9</v>
      </c>
    </row>
    <row r="38" spans="1:4" ht="15">
      <c r="A38" t="s">
        <v>37</v>
      </c>
      <c r="B38" t="s">
        <v>38</v>
      </c>
      <c r="C38" t="s">
        <v>9</v>
      </c>
      <c r="D38" t="s">
        <v>9</v>
      </c>
    </row>
    <row r="39" spans="1:4" ht="15">
      <c r="A39" t="s">
        <v>79</v>
      </c>
      <c r="B39" t="s">
        <v>80</v>
      </c>
      <c r="C39" t="s">
        <v>9</v>
      </c>
      <c r="D39" t="s">
        <v>9</v>
      </c>
    </row>
    <row r="40" spans="1:5" ht="15">
      <c r="A40" t="s">
        <v>73</v>
      </c>
      <c r="B40" t="s">
        <v>74</v>
      </c>
      <c r="C40" t="s">
        <v>9</v>
      </c>
      <c r="D40" t="s">
        <v>9</v>
      </c>
      <c r="E40" t="s">
        <v>9</v>
      </c>
    </row>
    <row r="41" spans="1:3" ht="15">
      <c r="A41" t="s">
        <v>85</v>
      </c>
      <c r="B41" t="s">
        <v>86</v>
      </c>
      <c r="C41" t="s">
        <v>9</v>
      </c>
    </row>
    <row r="42" spans="1:3" ht="15">
      <c r="A42" t="s">
        <v>71</v>
      </c>
      <c r="B42" t="s">
        <v>72</v>
      </c>
      <c r="C42" t="s">
        <v>9</v>
      </c>
    </row>
    <row r="43" spans="1:4" ht="15">
      <c r="A43" t="s">
        <v>25</v>
      </c>
      <c r="B43" t="s">
        <v>26</v>
      </c>
      <c r="C43" t="s">
        <v>9</v>
      </c>
      <c r="D43" t="s">
        <v>9</v>
      </c>
    </row>
    <row r="44" spans="1:3" ht="15">
      <c r="A44" t="s">
        <v>99</v>
      </c>
      <c r="B44" t="s">
        <v>100</v>
      </c>
      <c r="C44" t="s">
        <v>9</v>
      </c>
    </row>
    <row r="45" spans="1:5" ht="15">
      <c r="A45" t="s">
        <v>105</v>
      </c>
      <c r="B45" t="s">
        <v>106</v>
      </c>
      <c r="C45" t="s">
        <v>9</v>
      </c>
      <c r="E45" t="s">
        <v>9</v>
      </c>
    </row>
    <row r="46" spans="1:5" ht="15">
      <c r="A46" t="s">
        <v>45</v>
      </c>
      <c r="B46" t="s">
        <v>46</v>
      </c>
      <c r="C46" t="s">
        <v>9</v>
      </c>
      <c r="D46" t="s">
        <v>9</v>
      </c>
      <c r="E46" t="s">
        <v>9</v>
      </c>
    </row>
    <row r="47" spans="1:4" ht="15">
      <c r="A47" t="s">
        <v>127</v>
      </c>
      <c r="B47" t="s">
        <v>128</v>
      </c>
      <c r="C47" t="s">
        <v>9</v>
      </c>
      <c r="D47" t="s">
        <v>9</v>
      </c>
    </row>
    <row r="48" spans="1:3" ht="15">
      <c r="A48" t="s">
        <v>59</v>
      </c>
      <c r="B48" t="s">
        <v>60</v>
      </c>
      <c r="C48" t="s">
        <v>9</v>
      </c>
    </row>
    <row r="49" spans="1:3" ht="15">
      <c r="A49" t="s">
        <v>129</v>
      </c>
      <c r="B49" t="s">
        <v>130</v>
      </c>
      <c r="C49" t="s">
        <v>9</v>
      </c>
    </row>
    <row r="50" spans="1:5" ht="15">
      <c r="A50" t="s">
        <v>131</v>
      </c>
      <c r="B50" t="s">
        <v>132</v>
      </c>
      <c r="C50" t="s">
        <v>9</v>
      </c>
      <c r="D50" t="s">
        <v>9</v>
      </c>
      <c r="E50" t="s">
        <v>9</v>
      </c>
    </row>
    <row r="51" spans="1:5" ht="15">
      <c r="A51" t="s">
        <v>27</v>
      </c>
      <c r="B51" t="s">
        <v>28</v>
      </c>
      <c r="C51" t="s">
        <v>9</v>
      </c>
      <c r="D51" t="s">
        <v>9</v>
      </c>
      <c r="E51" t="s">
        <v>9</v>
      </c>
    </row>
    <row r="52" spans="1:3" ht="15">
      <c r="A52" t="s">
        <v>75</v>
      </c>
      <c r="B52" t="s">
        <v>76</v>
      </c>
      <c r="C52" t="s">
        <v>9</v>
      </c>
    </row>
    <row r="53" spans="1:3" ht="15">
      <c r="A53" t="s">
        <v>19</v>
      </c>
      <c r="B53" t="s">
        <v>20</v>
      </c>
      <c r="C53" t="s">
        <v>9</v>
      </c>
    </row>
    <row r="54" spans="1:4" ht="15">
      <c r="A54" t="s">
        <v>29</v>
      </c>
      <c r="B54" t="s">
        <v>30</v>
      </c>
      <c r="C54" t="s">
        <v>9</v>
      </c>
      <c r="D54" t="s">
        <v>9</v>
      </c>
    </row>
    <row r="55" spans="1:5" ht="15">
      <c r="A55" t="s">
        <v>35</v>
      </c>
      <c r="B55" t="s">
        <v>36</v>
      </c>
      <c r="C55" t="s">
        <v>9</v>
      </c>
      <c r="D55" t="s">
        <v>9</v>
      </c>
      <c r="E55" t="s">
        <v>9</v>
      </c>
    </row>
    <row r="56" spans="1:3" ht="15">
      <c r="A56" t="s">
        <v>133</v>
      </c>
      <c r="B56" t="s">
        <v>134</v>
      </c>
      <c r="C56" t="s">
        <v>9</v>
      </c>
    </row>
    <row r="57" spans="1:3" ht="15">
      <c r="A57" t="s">
        <v>135</v>
      </c>
      <c r="B57" t="s">
        <v>136</v>
      </c>
      <c r="C57" t="s">
        <v>9</v>
      </c>
    </row>
    <row r="58" spans="1:3" ht="15">
      <c r="A58" t="s">
        <v>69</v>
      </c>
      <c r="B58" t="s">
        <v>70</v>
      </c>
      <c r="C58" t="s">
        <v>9</v>
      </c>
    </row>
    <row r="59" spans="1:4" ht="15">
      <c r="A59" t="s">
        <v>111</v>
      </c>
      <c r="B59" t="s">
        <v>112</v>
      </c>
      <c r="C59" t="s">
        <v>9</v>
      </c>
      <c r="D59" t="s">
        <v>9</v>
      </c>
    </row>
    <row r="60" spans="1:5" ht="15">
      <c r="A60" t="s">
        <v>137</v>
      </c>
      <c r="B60" t="s">
        <v>138</v>
      </c>
      <c r="C60" t="s">
        <v>9</v>
      </c>
      <c r="E60" t="s">
        <v>9</v>
      </c>
    </row>
    <row r="61" spans="1:3" ht="15">
      <c r="A61" t="s">
        <v>89</v>
      </c>
      <c r="B61" t="s">
        <v>90</v>
      </c>
      <c r="C61" t="s">
        <v>9</v>
      </c>
    </row>
    <row r="62" spans="1:3" ht="15">
      <c r="A62" t="s">
        <v>51</v>
      </c>
      <c r="B62" t="s">
        <v>52</v>
      </c>
      <c r="C62" t="s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USR0104</cp:lastModifiedBy>
  <cp:lastPrinted>2016-04-08T01:35:28Z</cp:lastPrinted>
  <dcterms:created xsi:type="dcterms:W3CDTF">2013-11-13T07:24:47Z</dcterms:created>
  <dcterms:modified xsi:type="dcterms:W3CDTF">2016-06-08T23:44:50Z</dcterms:modified>
  <cp:category/>
  <cp:version/>
  <cp:contentType/>
  <cp:contentStatus/>
</cp:coreProperties>
</file>