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<sst xmlns="http://schemas.openxmlformats.org/spreadsheetml/2006/main" count="228" uniqueCount="139">
  <si>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</si>
  <si>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</si>
  <si>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</si>
  <si>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</si>
  <si>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</si>
  <si>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</si>
  <si>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</si>
  <si>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</si>
  <si>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</si>
  <si>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</si>
  <si>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</si>
  <si>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</si>
  <si>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</si>
  <si>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</si>
  <si>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</si>
  <si>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</si>
  <si>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</si>
  <si>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</si>
  <si>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</si>
  <si>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</si>
  <si>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</si>
  <si>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</si>
  <si>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</si>
  <si>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</si>
  <si>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</si>
  <si>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</si>
  <si>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</si>
  <si>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</si>
  <si>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</si>
  <si>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</si>
  <si>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</si>
  <si>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</si>
  <si>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</si>
  <si>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</si>
  <si>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</si>
  <si>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</si>
  <si>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</si>
  <si>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</si>
  <si>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</si>
  <si>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</si>
  <si>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</si>
  <si>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</si>
  <si>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</si>
  <si>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</si>
  <si>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</si>
  <si>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</si>
  <si>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</si>
  <si>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</si>
  <si>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</si>
  <si>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</si>
  <si>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</si>
  <si>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</si>
  <si>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</si>
  <si>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</si>
  <si>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</si>
  <si>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</si>
  <si>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</si>
  <si>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</si>
  <si>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</si>
  <si>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</si>
  <si>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</si>
  <si>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</si>
  <si>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</si>
  <si>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</si>
  <si>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</si>
  <si>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</si>
  <si>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</si>
  <si>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</si>
  <si>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</si>
  <si>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</si>
  <si>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</si>
  <si>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</si>
  <si>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</si>
  <si>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</si>
  <si>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</si>
  <si>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</si>
  <si>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</si>
  <si>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</si>
  <si>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</si>
  <si>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</si>
  <si>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</si>
  <si>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</si>
  <si>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</si>
  <si>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</si>
  <si>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</si>
  <si>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</si>
  <si>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</si>
  <si>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</si>
  <si>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</si>
  <si>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</si>
  <si>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</si>
  <si>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</si>
  <si>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</si>
  <si>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</si>
  <si>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</si>
  <si>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</si>
  <si>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</si>
  <si>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</si>
  <si>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</si>
  <si>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</si>
  <si>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</si>
  <si>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</si>
  <si>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</si>
  <si>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</si>
  <si>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</si>
  <si>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</si>
  <si>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</si>
  <si>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</si>
  <si>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</si>
  <si>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</si>
  <si>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</si>
  <si>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</si>
  <si>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</si>
  <si>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</si>
  <si>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</si>
  <si>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</si>
  <si>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</si>
  <si>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</si>
  <si>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</si>
  <si>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</si>
  <si>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</si>
  <si>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</si>
  <si>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</si>
  <si>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</si>
  <si>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</si>
  <si>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</si>
  <si>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</si>
  <si>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</si>
  <si>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</si>
  <si>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</si>
  <si>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</si>
  <si>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</si>
  <si>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</si>
  <si>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</si>
  <si>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</si>
  <si>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</si>
  <si>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</si>
  <si>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10-р сарын арилжааны дүн</t>
  </si>
  <si>
    <t xml:space="preserve">2018 оны 10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</si>
</sst>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63039816.55</v>
          </cell>
          <cell r="F10">
            <v>2777</v>
          </cell>
          <cell r="G10">
            <v>7969569</v>
          </cell>
          <cell r="H10">
            <v>71009385.55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  <cell r="Y10">
            <v>71009385.55</v>
          </cell>
          <cell r="Z10">
            <v>150297899.26999998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22681656.2</v>
          </cell>
          <cell r="H11">
            <v>22739656.2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  <cell r="Y11">
            <v>22739656.2</v>
          </cell>
          <cell r="Z11">
            <v>130154243.60000001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85297430.16</v>
          </cell>
          <cell r="F12">
            <v>69593</v>
          </cell>
          <cell r="G12">
            <v>43290121.2</v>
          </cell>
          <cell r="H12">
            <v>128587551.36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  <cell r="Y12">
            <v>128587551.36</v>
          </cell>
          <cell r="Z12">
            <v>4224182977.9400005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  <cell r="Y13">
            <v>702833.8</v>
          </cell>
          <cell r="Z13">
            <v>18962636.3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  <cell r="Y14">
            <v>70334756</v>
          </cell>
          <cell r="Z14">
            <v>944214658.01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</v>
          </cell>
          <cell r="H16">
            <v>2428060602.9500003</v>
          </cell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  <cell r="Y16">
            <v>2428575602.9500003</v>
          </cell>
          <cell r="Z16">
            <v>36729213540.619995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  <cell r="Y18">
            <v>48692060.09</v>
          </cell>
          <cell r="Z18">
            <v>130256364.21000001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16471844.19</v>
          </cell>
          <cell r="H19">
            <v>47393424.19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  <cell r="Y19">
            <v>47393424.19</v>
          </cell>
          <cell r="Z19">
            <v>1382049881.6599998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85575685.23999998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  <cell r="Y21">
            <v>26030980</v>
          </cell>
          <cell r="Z21">
            <v>216263329.91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434635780.03</v>
          </cell>
          <cell r="F22">
            <v>1291565</v>
          </cell>
          <cell r="G22">
            <v>382155274.86</v>
          </cell>
          <cell r="H22">
            <v>816791054.89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  <cell r="Y22">
            <v>816791054.89</v>
          </cell>
          <cell r="Z22">
            <v>22125562760.5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1877749848.6</v>
          </cell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  <cell r="Y23">
            <v>4663161628.6</v>
          </cell>
          <cell r="Z23">
            <v>52667019846.63999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  <cell r="Y26">
            <v>24272529</v>
          </cell>
          <cell r="Z26">
            <v>7857648200.740001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  <cell r="Y28">
            <v>7173843</v>
          </cell>
          <cell r="Z28">
            <v>388514192.84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  <cell r="Y29">
            <v>2677376.5</v>
          </cell>
          <cell r="Z29">
            <v>657142127.47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  <cell r="Y33">
            <v>1946310</v>
          </cell>
          <cell r="Z33">
            <v>47631345.03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</v>
          </cell>
          <cell r="H34">
            <v>240380516.92000002</v>
          </cell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  <cell r="Y34">
            <v>322403516.92</v>
          </cell>
          <cell r="Z34">
            <v>18339559190.919994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  <cell r="Y35">
            <v>63243742</v>
          </cell>
          <cell r="Z35">
            <v>371834263.88000005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77990465.22</v>
          </cell>
          <cell r="F36">
            <v>199138</v>
          </cell>
          <cell r="G36">
            <v>95516526</v>
          </cell>
          <cell r="H36">
            <v>173506991.22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  <cell r="Y36">
            <v>173506991.22</v>
          </cell>
          <cell r="Z36">
            <v>583294258.96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1487281720.84</v>
          </cell>
          <cell r="F37">
            <v>1795348</v>
          </cell>
          <cell r="G37">
            <v>645028059.56</v>
          </cell>
          <cell r="H37">
            <v>2132309780.3999999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  <cell r="Y37">
            <v>2132309780.3999999</v>
          </cell>
          <cell r="Z37">
            <v>21801261740.200005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  <cell r="Y38">
            <v>84913654</v>
          </cell>
          <cell r="Z38">
            <v>846297016.3399999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10274279.7</v>
          </cell>
          <cell r="F40">
            <v>44127</v>
          </cell>
          <cell r="G40">
            <v>108421259</v>
          </cell>
          <cell r="H40">
            <v>118695538.7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  <cell r="Y40">
            <v>118695538.7</v>
          </cell>
          <cell r="Z40">
            <v>494674670.15999997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  <cell r="Y42">
            <v>6998776</v>
          </cell>
          <cell r="Z42">
            <v>482607845.31000006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  <cell r="Y43">
            <v>11735102.5</v>
          </cell>
          <cell r="Z43">
            <v>267835835.86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  <cell r="Y44">
            <v>29490890</v>
          </cell>
          <cell r="Z44">
            <v>291909743.95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  <cell r="Y45">
            <v>8464980</v>
          </cell>
          <cell r="Z45">
            <v>72756724.97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729378733.55</v>
          </cell>
          <cell r="H46">
            <v>2028264638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  <cell r="Y46">
            <v>2028264638</v>
          </cell>
          <cell r="Z46">
            <v>8509408842.390001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176331062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  <cell r="Y48">
            <v>4581788.2</v>
          </cell>
          <cell r="Z48">
            <v>140349232.84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</v>
          </cell>
          <cell r="F49">
            <v>79342</v>
          </cell>
          <cell r="G49">
            <v>45831690.5</v>
          </cell>
          <cell r="H49">
            <v>103418919.02000001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  <cell r="Y49">
            <v>103418919.02000001</v>
          </cell>
          <cell r="Z49">
            <v>1498884448.84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247310750.29</v>
          </cell>
          <cell r="F51">
            <v>518698</v>
          </cell>
          <cell r="G51">
            <v>356532819.2</v>
          </cell>
          <cell r="H51">
            <v>603843569.49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  <cell r="Y51">
            <v>603843569.49</v>
          </cell>
          <cell r="Z51">
            <v>27358245062.540005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  <cell r="Y52">
            <v>9520461</v>
          </cell>
          <cell r="Z52">
            <v>134713028.76999998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  <cell r="Y54">
            <v>14083540.5</v>
          </cell>
          <cell r="Z54">
            <v>811666881.9300001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  <cell r="Y55">
            <v>976500</v>
          </cell>
          <cell r="Z55">
            <v>58143360.419999994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  <cell r="Y57">
            <v>23826865</v>
          </cell>
          <cell r="Z57">
            <v>49855452.15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</v>
          </cell>
          <cell r="F58">
            <v>8527707</v>
          </cell>
          <cell r="G58">
            <v>1760027371.42</v>
          </cell>
          <cell r="H58">
            <v>3004621691.57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  <cell r="Y58">
            <v>3004621691.57</v>
          </cell>
          <cell r="Z58">
            <v>8331626796.360001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  <cell r="Y59">
            <v>20927085</v>
          </cell>
          <cell r="Z59">
            <v>387445390.91999996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20111987.7</v>
          </cell>
          <cell r="F60">
            <v>24150</v>
          </cell>
          <cell r="G60">
            <v>42976506.37</v>
          </cell>
          <cell r="H60">
            <v>63088494.06999999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  <cell r="Y60">
            <v>63088494.06999999</v>
          </cell>
          <cell r="Z60">
            <v>641180881.05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370018421.45</v>
          </cell>
          <cell r="F61">
            <v>1688974</v>
          </cell>
          <cell r="G61">
            <v>375884642.21</v>
          </cell>
          <cell r="H61">
            <v>745903063.66</v>
          </cell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  <cell r="Y61">
            <v>814000263.66</v>
          </cell>
          <cell r="Z61">
            <v>7025315498.799999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  <cell r="Y62">
            <v>6674661.32</v>
          </cell>
          <cell r="Z62">
            <v>378211850.64000005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61510108.15</v>
          </cell>
          <cell r="F63">
            <v>109883</v>
          </cell>
          <cell r="G63">
            <v>67899052.6</v>
          </cell>
          <cell r="H63">
            <v>129409160.75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  <cell r="Y63">
            <v>129409160.75</v>
          </cell>
          <cell r="Z63">
            <v>1529477991.8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  <cell r="Y64">
            <v>23601426</v>
          </cell>
          <cell r="Z64">
            <v>188966592.82999998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9603762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46333995.19</v>
          </cell>
          <cell r="F67">
            <v>62318</v>
          </cell>
          <cell r="G67">
            <v>34031630</v>
          </cell>
          <cell r="H67">
            <v>80365625.19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  <cell r="Y67">
            <v>80365625.19</v>
          </cell>
          <cell r="Z67">
            <v>646266547.6500001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H19" activePane="bottomRight" state="frozen"/>
      <selection pane="topRight" activeCell="D1" sqref="D1"/>
      <selection pane="bottomLeft" activeCell="A16" sqref="A16"/>
      <selection pane="bottomRight" activeCell="P15" sqref="P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4"/>
    </row>
    <row r="10" ht="15.75">
      <c r="P10" s="24"/>
    </row>
    <row r="11" spans="12:16" ht="15" customHeight="1" thickBot="1">
      <c r="L11" s="45" t="s">
        <v>138</v>
      </c>
      <c r="M11" s="45"/>
      <c r="N11" s="45"/>
      <c r="O11" s="45"/>
      <c r="P11" s="24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0"/>
      <c r="N12" s="52" t="s">
        <v>130</v>
      </c>
      <c r="O12" s="53"/>
      <c r="P12" s="24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4"/>
      <c r="O13" s="55"/>
      <c r="P13" s="35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60" t="s">
        <v>5</v>
      </c>
      <c r="H14" s="61"/>
      <c r="I14" s="62"/>
      <c r="J14" s="60" t="s">
        <v>132</v>
      </c>
      <c r="K14" s="61"/>
      <c r="L14" s="62"/>
      <c r="M14" s="58" t="s">
        <v>6</v>
      </c>
      <c r="N14" s="37" t="s">
        <v>7</v>
      </c>
      <c r="O14" s="39" t="s">
        <v>8</v>
      </c>
      <c r="P14" s="35"/>
      <c r="Q14" s="10"/>
    </row>
    <row r="15" spans="1:17" s="8" customFormat="1" ht="55.9" customHeight="1">
      <c r="A15" s="47"/>
      <c r="B15" s="49"/>
      <c r="C15" s="49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59"/>
      <c r="N15" s="38"/>
      <c r="O15" s="40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1877749848.6</v>
      </c>
      <c r="H16" s="17">
        <f>VLOOKUP(B16,'[1]Brokers'!$B$9:$W$67,22,0)</f>
        <v>2785411780</v>
      </c>
      <c r="I16" s="17">
        <f>VLOOKUP(B16,'[2]Brokers'!$B$9:$R$67,17,0)</f>
        <v>0</v>
      </c>
      <c r="J16" s="17">
        <f>VLOOKUP(B16,'[1]Brokers'!$B$9:$W$67,12,0)</f>
        <v>0</v>
      </c>
      <c r="K16" s="17">
        <v>0</v>
      </c>
      <c r="L16" s="17">
        <v>0</v>
      </c>
      <c r="M16" s="18">
        <f aca="true" t="shared" si="0" ref="M16:M47">L16+I16+J16+H16+G16</f>
        <v>4663161628.6</v>
      </c>
      <c r="N16" s="31">
        <f>VLOOKUP(B16,'[3]Sheet10'!$B$9:$Z$67,25,0)</f>
        <v>52667019846.63999</v>
      </c>
      <c r="O16" s="34">
        <f aca="true" t="shared" si="1" ref="O16:O47">N16/$N$75</f>
        <v>0.22980013366950908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VLOOKUP(B17,'[1]Brokers'!$B$9:$H$67,7,0)</f>
        <v>2428060602.9500003</v>
      </c>
      <c r="H17" s="17">
        <f>VLOOKUP(B17,'[1]Brokers'!$B$9:$W$67,22,0)</f>
        <v>515000</v>
      </c>
      <c r="I17" s="17">
        <f>VLOOKUP(B17,'[2]Brokers'!$B$9:$R$67,17,0)</f>
        <v>0</v>
      </c>
      <c r="J17" s="17">
        <f>VLOOKUP(B17,'[1]Brokers'!$B$9:$W$67,12,0)</f>
        <v>0</v>
      </c>
      <c r="K17" s="17">
        <v>0</v>
      </c>
      <c r="L17" s="17">
        <v>0</v>
      </c>
      <c r="M17" s="18">
        <f t="shared" si="0"/>
        <v>2428575602.9500003</v>
      </c>
      <c r="N17" s="31">
        <f>VLOOKUP(B17,'[3]Sheet10'!$B$9:$Z$67,25,0)</f>
        <v>36729213540.619995</v>
      </c>
      <c r="O17" s="34">
        <f t="shared" si="1"/>
        <v>0.16025927052238348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VLOOKUP(B18,'[1]Brokers'!$B$9:$H$67,7,0)</f>
        <v>603843569.49</v>
      </c>
      <c r="H18" s="17">
        <f>VLOOKUP(B18,'[1]Brokers'!$B$9:$W$67,22,0)</f>
        <v>0</v>
      </c>
      <c r="I18" s="17">
        <f>VLOOKUP(B18,'[2]Brokers'!$B$9:$R$67,17,0)</f>
        <v>0</v>
      </c>
      <c r="J18" s="17">
        <f>VLOOKUP(B18,'[1]Brokers'!$B$9:$W$67,12,0)</f>
        <v>0</v>
      </c>
      <c r="K18" s="17">
        <v>0</v>
      </c>
      <c r="L18" s="17">
        <v>0</v>
      </c>
      <c r="M18" s="18">
        <f t="shared" si="0"/>
        <v>603843569.49</v>
      </c>
      <c r="N18" s="31">
        <f>VLOOKUP(B18,'[3]Sheet10'!$B$9:$Z$67,25,0)</f>
        <v>27358245062.540005</v>
      </c>
      <c r="O18" s="34">
        <f t="shared" si="1"/>
        <v>0.11937125720501478</v>
      </c>
      <c r="P18" s="36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816791054.89</v>
      </c>
      <c r="H19" s="17">
        <f>VLOOKUP(B19,'[1]Brokers'!$B$9:$W$67,22,0)</f>
        <v>0</v>
      </c>
      <c r="I19" s="17">
        <f>VLOOKUP(B19,'[2]Brokers'!$B$9:$R$67,17,0)</f>
        <v>0</v>
      </c>
      <c r="J19" s="17">
        <f>VLOOKUP(B19,'[1]Brokers'!$B$9:$W$67,12,0)</f>
        <v>0</v>
      </c>
      <c r="K19" s="17">
        <v>0</v>
      </c>
      <c r="L19" s="17">
        <v>0</v>
      </c>
      <c r="M19" s="18">
        <f t="shared" si="0"/>
        <v>816791054.89</v>
      </c>
      <c r="N19" s="31">
        <f>VLOOKUP(B19,'[3]Sheet10'!$B$9:$Z$67,25,0)</f>
        <v>22125562760.5</v>
      </c>
      <c r="O19" s="34">
        <f t="shared" si="1"/>
        <v>0.09653968070874978</v>
      </c>
      <c r="P19" s="36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VLOOKUP(B20,'[1]Brokers'!$B$9:$H$67,7,0)</f>
        <v>2132309780.3999999</v>
      </c>
      <c r="H20" s="17">
        <f>VLOOKUP(B20,'[1]Brokers'!$B$9:$W$67,22,0)</f>
        <v>0</v>
      </c>
      <c r="I20" s="17">
        <f>VLOOKUP(B20,'[2]Brokers'!$B$9:$R$67,17,0)</f>
        <v>0</v>
      </c>
      <c r="J20" s="17">
        <f>VLOOKUP(B20,'[1]Brokers'!$B$9:$W$67,12,0)</f>
        <v>0</v>
      </c>
      <c r="K20" s="17">
        <v>0</v>
      </c>
      <c r="L20" s="17">
        <v>0</v>
      </c>
      <c r="M20" s="18">
        <f t="shared" si="0"/>
        <v>2132309780.3999999</v>
      </c>
      <c r="N20" s="31">
        <f>VLOOKUP(B20,'[3]Sheet10'!$B$9:$Z$67,25,0)</f>
        <v>21801261740.200005</v>
      </c>
      <c r="O20" s="34">
        <f t="shared" si="1"/>
        <v>0.09512466960633496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VLOOKUP(B21,'[1]Brokers'!$B$9:$H$67,7,0)</f>
        <v>240380516.92000002</v>
      </c>
      <c r="H21" s="17">
        <f>VLOOKUP(B21,'[1]Brokers'!$B$9:$W$67,22,0)</f>
        <v>82023000</v>
      </c>
      <c r="I21" s="17">
        <f>VLOOKUP(B21,'[2]Brokers'!$B$9:$R$67,17,0)</f>
        <v>0</v>
      </c>
      <c r="J21" s="17">
        <f>VLOOKUP(B21,'[1]Brokers'!$B$9:$W$67,12,0)</f>
        <v>0</v>
      </c>
      <c r="K21" s="17">
        <v>0</v>
      </c>
      <c r="L21" s="17">
        <v>0</v>
      </c>
      <c r="M21" s="18">
        <f t="shared" si="0"/>
        <v>322403516.92</v>
      </c>
      <c r="N21" s="31">
        <f>VLOOKUP(B21,'[3]Sheet10'!$B$9:$Z$67,25,0)</f>
        <v>18339559190.919994</v>
      </c>
      <c r="O21" s="34">
        <f t="shared" si="1"/>
        <v>0.08002034604929631</v>
      </c>
      <c r="P21" s="36"/>
      <c r="Q21" s="10"/>
    </row>
    <row r="22" spans="1:16" ht="15">
      <c r="A22" s="12">
        <v>7</v>
      </c>
      <c r="B22" s="13" t="s">
        <v>29</v>
      </c>
      <c r="C22" s="14" t="s">
        <v>30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2028264638</v>
      </c>
      <c r="H22" s="17">
        <f>VLOOKUP(B22,'[1]Brokers'!$B$9:$W$67,22,0)</f>
        <v>0</v>
      </c>
      <c r="I22" s="17">
        <f>VLOOKUP(B22,'[2]Brokers'!$B$9:$R$67,17,0)</f>
        <v>0</v>
      </c>
      <c r="J22" s="17">
        <f>VLOOKUP(B22,'[1]Brokers'!$B$9:$W$67,12,0)</f>
        <v>0</v>
      </c>
      <c r="K22" s="17">
        <v>0</v>
      </c>
      <c r="L22" s="17">
        <v>0</v>
      </c>
      <c r="M22" s="18">
        <f t="shared" si="0"/>
        <v>2028264638</v>
      </c>
      <c r="N22" s="31">
        <f>VLOOKUP(B22,'[3]Sheet10'!$B$9:$Z$67,25,0)</f>
        <v>8509408842.390001</v>
      </c>
      <c r="O22" s="34">
        <f t="shared" si="1"/>
        <v>0.03712880081545905</v>
      </c>
      <c r="P22" s="36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VLOOKUP(B23,'[1]Brokers'!$B$9:$H$67,7,0)</f>
        <v>3004621691.57</v>
      </c>
      <c r="H23" s="17">
        <f>VLOOKUP(B23,'[1]Brokers'!$B$9:$W$67,22,0)</f>
        <v>0</v>
      </c>
      <c r="I23" s="17">
        <f>VLOOKUP(B23,'[2]Brokers'!$B$9:$R$67,17,0)</f>
        <v>0</v>
      </c>
      <c r="J23" s="17">
        <f>VLOOKUP(B23,'[1]Brokers'!$B$9:$W$67,12,0)</f>
        <v>0</v>
      </c>
      <c r="K23" s="17">
        <v>0</v>
      </c>
      <c r="L23" s="17">
        <v>0</v>
      </c>
      <c r="M23" s="18">
        <f t="shared" si="0"/>
        <v>3004621691.57</v>
      </c>
      <c r="N23" s="31">
        <f>VLOOKUP(B23,'[3]Sheet10'!$B$9:$Z$67,25,0)</f>
        <v>8331626796.360001</v>
      </c>
      <c r="O23" s="34">
        <f t="shared" si="1"/>
        <v>0.03635309073995647</v>
      </c>
      <c r="P23" s="36"/>
    </row>
    <row r="24" spans="1:16" ht="1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VLOOKUP(B24,'[1]Brokers'!$B$9:$H$67,7,0)</f>
        <v>24272529</v>
      </c>
      <c r="H24" s="17">
        <f>VLOOKUP(B24,'[1]Brokers'!$B$9:$W$67,22,0)</f>
        <v>0</v>
      </c>
      <c r="I24" s="17">
        <f>VLOOKUP(B24,'[2]Brokers'!$B$9:$R$67,17,0)</f>
        <v>0</v>
      </c>
      <c r="J24" s="17">
        <f>VLOOKUP(B24,'[1]Brokers'!$B$9:$W$67,12,0)</f>
        <v>0</v>
      </c>
      <c r="K24" s="17">
        <v>0</v>
      </c>
      <c r="L24" s="17">
        <v>0</v>
      </c>
      <c r="M24" s="18">
        <f t="shared" si="0"/>
        <v>24272529</v>
      </c>
      <c r="N24" s="31">
        <f>VLOOKUP(B24,'[3]Sheet10'!$B$9:$Z$67,25,0)</f>
        <v>7857648200.740001</v>
      </c>
      <c r="O24" s="34">
        <f t="shared" si="1"/>
        <v>0.03428499679905902</v>
      </c>
      <c r="P24" s="36"/>
    </row>
    <row r="25" spans="1:17" ht="15">
      <c r="A25" s="12">
        <v>10</v>
      </c>
      <c r="B25" s="13" t="s">
        <v>25</v>
      </c>
      <c r="C25" s="14" t="s">
        <v>26</v>
      </c>
      <c r="D25" s="15" t="s">
        <v>14</v>
      </c>
      <c r="E25" s="16" t="s">
        <v>14</v>
      </c>
      <c r="F25" s="16"/>
      <c r="G25" s="17">
        <f>VLOOKUP(B25,'[1]Brokers'!$B$9:$H$67,7,0)</f>
        <v>745903063.66</v>
      </c>
      <c r="H25" s="17">
        <f>VLOOKUP(B25,'[1]Brokers'!$B$9:$W$67,22,0)</f>
        <v>68097200</v>
      </c>
      <c r="I25" s="17">
        <f>VLOOKUP(B25,'[2]Brokers'!$B$9:$R$67,17,0)</f>
        <v>0</v>
      </c>
      <c r="J25" s="17">
        <f>VLOOKUP(B25,'[1]Brokers'!$B$9:$W$67,12,0)</f>
        <v>0</v>
      </c>
      <c r="K25" s="17">
        <v>0</v>
      </c>
      <c r="L25" s="17">
        <v>0</v>
      </c>
      <c r="M25" s="18">
        <f t="shared" si="0"/>
        <v>814000263.66</v>
      </c>
      <c r="N25" s="31">
        <f>VLOOKUP(B25,'[3]Sheet10'!$B$9:$Z$67,25,0)</f>
        <v>7025315498.799999</v>
      </c>
      <c r="O25" s="34">
        <f t="shared" si="1"/>
        <v>0.03065330913721159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128587551.36</v>
      </c>
      <c r="H26" s="17">
        <f>VLOOKUP(B26,'[1]Brokers'!$B$9:$W$67,22,0)</f>
        <v>0</v>
      </c>
      <c r="I26" s="17">
        <f>VLOOKUP(B26,'[2]Brokers'!$B$9:$R$67,17,0)</f>
        <v>0</v>
      </c>
      <c r="J26" s="17">
        <f>VLOOKUP(B26,'[1]Brokers'!$B$9:$W$67,12,0)</f>
        <v>0</v>
      </c>
      <c r="K26" s="17">
        <v>0</v>
      </c>
      <c r="L26" s="17">
        <v>0</v>
      </c>
      <c r="M26" s="18">
        <f t="shared" si="0"/>
        <v>128587551.36</v>
      </c>
      <c r="N26" s="31">
        <f>VLOOKUP(B26,'[3]Sheet10'!$B$9:$Z$67,25,0)</f>
        <v>4224182977.9400005</v>
      </c>
      <c r="O26" s="34">
        <f t="shared" si="1"/>
        <v>0.018431227280406037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VLOOKUP(B27,'[1]Brokers'!$B$9:$H$67,7,0)</f>
        <v>129409160.75</v>
      </c>
      <c r="H27" s="17">
        <f>VLOOKUP(B27,'[1]Brokers'!$B$9:$W$67,22,0)</f>
        <v>0</v>
      </c>
      <c r="I27" s="17">
        <f>VLOOKUP(B27,'[2]Brokers'!$B$9:$R$67,17,0)</f>
        <v>0</v>
      </c>
      <c r="J27" s="17">
        <f>VLOOKUP(B27,'[1]Brokers'!$B$9:$W$67,12,0)</f>
        <v>0</v>
      </c>
      <c r="K27" s="17">
        <v>0</v>
      </c>
      <c r="L27" s="17">
        <v>0</v>
      </c>
      <c r="M27" s="18">
        <f t="shared" si="0"/>
        <v>129409160.75</v>
      </c>
      <c r="N27" s="31">
        <f>VLOOKUP(B27,'[3]Sheet10'!$B$9:$Z$67,25,0)</f>
        <v>1529477991.8</v>
      </c>
      <c r="O27" s="34">
        <f t="shared" si="1"/>
        <v>0.006673516898880227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103418919.02000001</v>
      </c>
      <c r="H28" s="17">
        <f>VLOOKUP(B28,'[1]Brokers'!$B$9:$W$67,22,0)</f>
        <v>0</v>
      </c>
      <c r="I28" s="17">
        <f>VLOOKUP(B28,'[2]Brokers'!$B$9:$R$67,17,0)</f>
        <v>0</v>
      </c>
      <c r="J28" s="17">
        <f>VLOOKUP(B28,'[1]Brokers'!$B$9:$W$67,12,0)</f>
        <v>0</v>
      </c>
      <c r="K28" s="17">
        <v>0</v>
      </c>
      <c r="L28" s="17">
        <v>0</v>
      </c>
      <c r="M28" s="18">
        <f t="shared" si="0"/>
        <v>103418919.02000001</v>
      </c>
      <c r="N28" s="31">
        <f>VLOOKUP(B28,'[3]Sheet10'!$B$9:$Z$67,25,0)</f>
        <v>1498884448.84</v>
      </c>
      <c r="O28" s="34">
        <f t="shared" si="1"/>
        <v>0.006540029181479404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VLOOKUP(B29,'[1]Brokers'!$B$9:$H$67,7,0)</f>
        <v>47393424.19</v>
      </c>
      <c r="H29" s="17">
        <f>VLOOKUP(B29,'[1]Brokers'!$B$9:$W$67,22,0)</f>
        <v>0</v>
      </c>
      <c r="I29" s="17">
        <f>VLOOKUP(B29,'[2]Brokers'!$B$9:$R$67,17,0)</f>
        <v>0</v>
      </c>
      <c r="J29" s="17">
        <f>VLOOKUP(B29,'[1]Brokers'!$B$9:$W$67,12,0)</f>
        <v>0</v>
      </c>
      <c r="K29" s="17">
        <v>0</v>
      </c>
      <c r="L29" s="17">
        <v>0</v>
      </c>
      <c r="M29" s="18">
        <f t="shared" si="0"/>
        <v>47393424.19</v>
      </c>
      <c r="N29" s="31">
        <f>VLOOKUP(B29,'[3]Sheet10'!$B$9:$Z$67,25,0)</f>
        <v>1382049881.6599998</v>
      </c>
      <c r="O29" s="34">
        <f t="shared" si="1"/>
        <v>0.006030249071775776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VLOOKUP(B30,'[1]Brokers'!$B$9:$H$67,7,0)</f>
        <v>70334756</v>
      </c>
      <c r="H30" s="17">
        <f>VLOOKUP(B30,'[1]Brokers'!$B$9:$W$67,22,0)</f>
        <v>0</v>
      </c>
      <c r="I30" s="17">
        <f>VLOOKUP(B30,'[2]Brokers'!$B$9:$R$67,17,0)</f>
        <v>0</v>
      </c>
      <c r="J30" s="17">
        <f>VLOOKUP(B30,'[1]Brokers'!$B$9:$W$67,12,0)</f>
        <v>0</v>
      </c>
      <c r="K30" s="17">
        <v>0</v>
      </c>
      <c r="L30" s="17">
        <v>0</v>
      </c>
      <c r="M30" s="18">
        <f t="shared" si="0"/>
        <v>70334756</v>
      </c>
      <c r="N30" s="31">
        <f>VLOOKUP(B30,'[3]Sheet10'!$B$9:$Z$67,25,0)</f>
        <v>944214658.01</v>
      </c>
      <c r="O30" s="34">
        <f t="shared" si="1"/>
        <v>0.004119858219721361</v>
      </c>
      <c r="P30" s="36"/>
    </row>
    <row r="31" spans="1:16" ht="15">
      <c r="A31" s="12">
        <v>16</v>
      </c>
      <c r="B31" s="13" t="s">
        <v>82</v>
      </c>
      <c r="C31" s="14" t="s">
        <v>83</v>
      </c>
      <c r="D31" s="15" t="s">
        <v>14</v>
      </c>
      <c r="E31" s="16"/>
      <c r="F31" s="16"/>
      <c r="G31" s="17">
        <f>VLOOKUP(B31,'[1]Brokers'!$B$9:$H$67,7,0)</f>
        <v>84913654</v>
      </c>
      <c r="H31" s="17">
        <f>VLOOKUP(B31,'[1]Brokers'!$B$9:$W$67,22,0)</f>
        <v>0</v>
      </c>
      <c r="I31" s="17">
        <f>VLOOKUP(B31,'[2]Brokers'!$B$9:$R$67,17,0)</f>
        <v>0</v>
      </c>
      <c r="J31" s="17">
        <f>VLOOKUP(B31,'[1]Brokers'!$B$9:$W$67,12,0)</f>
        <v>0</v>
      </c>
      <c r="K31" s="17">
        <v>0</v>
      </c>
      <c r="L31" s="17">
        <v>0</v>
      </c>
      <c r="M31" s="18">
        <f t="shared" si="0"/>
        <v>84913654</v>
      </c>
      <c r="N31" s="31">
        <f>VLOOKUP(B31,'[3]Sheet10'!$B$9:$Z$67,25,0)</f>
        <v>846297016.3399999</v>
      </c>
      <c r="O31" s="34">
        <f t="shared" si="1"/>
        <v>0.0036926176579829004</v>
      </c>
      <c r="P31" s="36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VLOOKUP(B32,'[1]Brokers'!$B$9:$H$67,7,0)</f>
        <v>14083540.5</v>
      </c>
      <c r="H32" s="17">
        <f>VLOOKUP(B32,'[1]Brokers'!$B$9:$W$67,22,0)</f>
        <v>0</v>
      </c>
      <c r="I32" s="17">
        <f>VLOOKUP(B32,'[2]Brokers'!$B$9:$R$67,17,0)</f>
        <v>0</v>
      </c>
      <c r="J32" s="17">
        <f>VLOOKUP(B32,'[1]Brokers'!$B$9:$W$67,12,0)</f>
        <v>0</v>
      </c>
      <c r="K32" s="17">
        <v>0</v>
      </c>
      <c r="L32" s="17">
        <v>0</v>
      </c>
      <c r="M32" s="18">
        <f t="shared" si="0"/>
        <v>14083540.5</v>
      </c>
      <c r="N32" s="31">
        <f>VLOOKUP(B32,'[3]Sheet10'!$B$9:$Z$67,25,0)</f>
        <v>811666881.9300001</v>
      </c>
      <c r="O32" s="34">
        <f t="shared" si="1"/>
        <v>0.003541517224740545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2677376.5</v>
      </c>
      <c r="H33" s="17">
        <f>VLOOKUP(B33,'[1]Brokers'!$B$9:$W$67,22,0)</f>
        <v>0</v>
      </c>
      <c r="I33" s="17">
        <f>VLOOKUP(B33,'[2]Brokers'!$B$9:$R$67,17,0)</f>
        <v>0</v>
      </c>
      <c r="J33" s="17">
        <f>VLOOKUP(B33,'[1]Brokers'!$B$9:$W$67,12,0)</f>
        <v>0</v>
      </c>
      <c r="K33" s="17">
        <v>0</v>
      </c>
      <c r="L33" s="17">
        <v>0</v>
      </c>
      <c r="M33" s="18">
        <f t="shared" si="0"/>
        <v>2677376.5</v>
      </c>
      <c r="N33" s="31">
        <f>VLOOKUP(B33,'[3]Sheet10'!$B$9:$Z$67,25,0)</f>
        <v>657142127.47</v>
      </c>
      <c r="O33" s="34">
        <f t="shared" si="1"/>
        <v>0.002867284861991402</v>
      </c>
      <c r="P33" s="36"/>
    </row>
    <row r="34" spans="1:16" ht="15">
      <c r="A34" s="12">
        <v>19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VLOOKUP(B34,'[1]Brokers'!$B$9:$H$67,7,0)</f>
        <v>80365625.19</v>
      </c>
      <c r="H34" s="17">
        <f>VLOOKUP(B34,'[1]Brokers'!$B$9:$W$67,22,0)</f>
        <v>0</v>
      </c>
      <c r="I34" s="17">
        <f>VLOOKUP(B34,'[2]Brokers'!$B$9:$R$67,17,0)</f>
        <v>0</v>
      </c>
      <c r="J34" s="17">
        <f>VLOOKUP(B34,'[1]Brokers'!$B$9:$W$67,12,0)</f>
        <v>0</v>
      </c>
      <c r="K34" s="17">
        <v>0</v>
      </c>
      <c r="L34" s="17">
        <v>0</v>
      </c>
      <c r="M34" s="18">
        <f t="shared" si="0"/>
        <v>80365625.19</v>
      </c>
      <c r="N34" s="31">
        <f>VLOOKUP(B34,'[3]Sheet10'!$B$9:$Z$67,25,0)</f>
        <v>646266547.6500001</v>
      </c>
      <c r="O34" s="34">
        <f t="shared" si="1"/>
        <v>0.002819831831543756</v>
      </c>
      <c r="P34" s="36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VLOOKUP(B35,'[1]Brokers'!$B$9:$H$67,7,0)</f>
        <v>63088494.06999999</v>
      </c>
      <c r="H35" s="17">
        <f>VLOOKUP(B35,'[1]Brokers'!$B$9:$W$67,22,0)</f>
        <v>0</v>
      </c>
      <c r="I35" s="17">
        <f>VLOOKUP(B35,'[2]Brokers'!$B$9:$R$67,17,0)</f>
        <v>0</v>
      </c>
      <c r="J35" s="17">
        <f>VLOOKUP(B35,'[1]Brokers'!$B$9:$W$67,12,0)</f>
        <v>0</v>
      </c>
      <c r="K35" s="17">
        <v>0</v>
      </c>
      <c r="L35" s="17">
        <v>0</v>
      </c>
      <c r="M35" s="18">
        <f t="shared" si="0"/>
        <v>63088494.06999999</v>
      </c>
      <c r="N35" s="31">
        <f>VLOOKUP(B35,'[3]Sheet10'!$B$9:$Z$67,25,0)</f>
        <v>641180881.05</v>
      </c>
      <c r="O35" s="34">
        <f t="shared" si="1"/>
        <v>0.0027976417234290064</v>
      </c>
      <c r="P35" s="36"/>
    </row>
    <row r="36" spans="1:16" ht="15">
      <c r="A36" s="12">
        <v>21</v>
      </c>
      <c r="B36" s="13" t="s">
        <v>94</v>
      </c>
      <c r="C36" s="14" t="s">
        <v>95</v>
      </c>
      <c r="D36" s="15" t="s">
        <v>14</v>
      </c>
      <c r="E36" s="16" t="s">
        <v>14</v>
      </c>
      <c r="F36" s="16" t="s">
        <v>14</v>
      </c>
      <c r="G36" s="17">
        <f>VLOOKUP(B36,'[1]Brokers'!$B$9:$H$67,7,0)</f>
        <v>173506991.22</v>
      </c>
      <c r="H36" s="17">
        <f>VLOOKUP(B36,'[1]Brokers'!$B$9:$W$67,22,0)</f>
        <v>0</v>
      </c>
      <c r="I36" s="17">
        <f>VLOOKUP(B36,'[2]Brokers'!$B$9:$R$67,17,0)</f>
        <v>0</v>
      </c>
      <c r="J36" s="17">
        <f>VLOOKUP(B36,'[1]Brokers'!$B$9:$W$67,12,0)</f>
        <v>0</v>
      </c>
      <c r="K36" s="17">
        <v>0</v>
      </c>
      <c r="L36" s="17">
        <v>0</v>
      </c>
      <c r="M36" s="18">
        <f t="shared" si="0"/>
        <v>173506991.22</v>
      </c>
      <c r="N36" s="31">
        <f>VLOOKUP(B36,'[3]Sheet10'!$B$9:$Z$67,25,0)</f>
        <v>583294258.96</v>
      </c>
      <c r="O36" s="34">
        <f t="shared" si="1"/>
        <v>0.0025450670850178493</v>
      </c>
      <c r="P36" s="36"/>
    </row>
    <row r="37" spans="1:16" ht="15">
      <c r="A37" s="12">
        <v>22</v>
      </c>
      <c r="B37" s="13" t="s">
        <v>122</v>
      </c>
      <c r="C37" s="14" t="s">
        <v>123</v>
      </c>
      <c r="D37" s="15" t="s">
        <v>14</v>
      </c>
      <c r="E37" s="16"/>
      <c r="F37" s="16"/>
      <c r="G37" s="17">
        <f>VLOOKUP(B37,'[1]Brokers'!$B$9:$H$67,7,0)</f>
        <v>118695538.7</v>
      </c>
      <c r="H37" s="17">
        <f>VLOOKUP(B37,'[1]Brokers'!$B$9:$W$67,22,0)</f>
        <v>0</v>
      </c>
      <c r="I37" s="17">
        <f>VLOOKUP(B37,'[2]Brokers'!$B$9:$R$67,17,0)</f>
        <v>0</v>
      </c>
      <c r="J37" s="17">
        <f>VLOOKUP(B37,'[1]Brokers'!$B$9:$W$67,12,0)</f>
        <v>0</v>
      </c>
      <c r="K37" s="17">
        <v>0</v>
      </c>
      <c r="L37" s="17">
        <v>0</v>
      </c>
      <c r="M37" s="18">
        <f t="shared" si="0"/>
        <v>118695538.7</v>
      </c>
      <c r="N37" s="31">
        <f>VLOOKUP(B37,'[3]Sheet10'!$B$9:$Z$67,25,0)</f>
        <v>494674670.15999997</v>
      </c>
      <c r="O37" s="34">
        <f t="shared" si="1"/>
        <v>0.0021583963865185463</v>
      </c>
      <c r="P37" s="36"/>
    </row>
    <row r="38" spans="1:16" ht="15">
      <c r="A38" s="12">
        <v>23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VLOOKUP(B38,'[1]Brokers'!$B$9:$H$67,7,0)</f>
        <v>6998776</v>
      </c>
      <c r="H38" s="17">
        <f>VLOOKUP(B38,'[1]Brokers'!$B$9:$W$67,22,0)</f>
        <v>0</v>
      </c>
      <c r="I38" s="17">
        <f>VLOOKUP(B38,'[2]Brokers'!$B$9:$R$67,17,0)</f>
        <v>0</v>
      </c>
      <c r="J38" s="17">
        <f>VLOOKUP(B38,'[1]Brokers'!$B$9:$W$67,12,0)</f>
        <v>0</v>
      </c>
      <c r="K38" s="17">
        <v>0</v>
      </c>
      <c r="L38" s="17">
        <v>0</v>
      </c>
      <c r="M38" s="18">
        <f t="shared" si="0"/>
        <v>6998776</v>
      </c>
      <c r="N38" s="31">
        <f>VLOOKUP(B38,'[3]Sheet10'!$B$9:$Z$67,25,0)</f>
        <v>482607845.31000006</v>
      </c>
      <c r="O38" s="34">
        <f t="shared" si="1"/>
        <v>0.0021057456390190473</v>
      </c>
      <c r="P38" s="36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VLOOKUP(B39,'[1]Brokers'!$B$9:$H$67,7,0)</f>
        <v>7173843</v>
      </c>
      <c r="H39" s="17">
        <f>VLOOKUP(B39,'[1]Brokers'!$B$9:$W$67,22,0)</f>
        <v>0</v>
      </c>
      <c r="I39" s="17">
        <f>VLOOKUP(B39,'[2]Brokers'!$B$9:$R$67,17,0)</f>
        <v>0</v>
      </c>
      <c r="J39" s="17">
        <f>VLOOKUP(B39,'[1]Brokers'!$B$9:$W$67,12,0)</f>
        <v>0</v>
      </c>
      <c r="K39" s="17">
        <v>0</v>
      </c>
      <c r="L39" s="17">
        <v>0</v>
      </c>
      <c r="M39" s="18">
        <f t="shared" si="0"/>
        <v>7173843</v>
      </c>
      <c r="N39" s="31">
        <f>VLOOKUP(B39,'[3]Sheet10'!$B$9:$Z$67,25,0)</f>
        <v>388514192.84</v>
      </c>
      <c r="O39" s="34">
        <f t="shared" si="1"/>
        <v>0.001695190153289626</v>
      </c>
      <c r="P39" s="36"/>
    </row>
    <row r="40" spans="1:16" ht="15">
      <c r="A40" s="12">
        <v>25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VLOOKUP(B40,'[1]Brokers'!$B$9:$H$67,7,0)</f>
        <v>20927085</v>
      </c>
      <c r="H40" s="17">
        <f>VLOOKUP(B40,'[1]Brokers'!$B$9:$W$67,22,0)</f>
        <v>0</v>
      </c>
      <c r="I40" s="17">
        <f>VLOOKUP(B40,'[2]Brokers'!$B$9:$R$67,17,0)</f>
        <v>0</v>
      </c>
      <c r="J40" s="17">
        <f>VLOOKUP(B40,'[1]Brokers'!$B$9:$W$67,12,0)</f>
        <v>0</v>
      </c>
      <c r="K40" s="17">
        <v>0</v>
      </c>
      <c r="L40" s="17">
        <v>0</v>
      </c>
      <c r="M40" s="18">
        <f t="shared" si="0"/>
        <v>20927085</v>
      </c>
      <c r="N40" s="31">
        <f>VLOOKUP(B40,'[3]Sheet10'!$B$9:$Z$67,25,0)</f>
        <v>387445390.91999996</v>
      </c>
      <c r="O40" s="34">
        <f t="shared" si="1"/>
        <v>0.0016905266879027971</v>
      </c>
      <c r="P40" s="36"/>
    </row>
    <row r="41" spans="1:16" ht="1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VLOOKUP(B41,'[1]Brokers'!$B$9:$H$67,7,0)</f>
        <v>6674661.32</v>
      </c>
      <c r="H41" s="17">
        <f>VLOOKUP(B41,'[1]Brokers'!$B$9:$W$67,22,0)</f>
        <v>0</v>
      </c>
      <c r="I41" s="17">
        <f>VLOOKUP(B41,'[2]Brokers'!$B$9:$R$67,17,0)</f>
        <v>0</v>
      </c>
      <c r="J41" s="17">
        <f>VLOOKUP(B41,'[1]Brokers'!$B$9:$W$67,12,0)</f>
        <v>0</v>
      </c>
      <c r="K41" s="17">
        <v>0</v>
      </c>
      <c r="L41" s="17">
        <v>0</v>
      </c>
      <c r="M41" s="18">
        <f t="shared" si="0"/>
        <v>6674661.32</v>
      </c>
      <c r="N41" s="31">
        <f>VLOOKUP(B41,'[3]Sheet10'!$B$9:$Z$67,25,0)</f>
        <v>378211850.64000005</v>
      </c>
      <c r="O41" s="34">
        <f t="shared" si="1"/>
        <v>0.0016502383101520645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VLOOKUP(B42,'[1]Brokers'!$B$9:$H$67,7,0)</f>
        <v>63243742</v>
      </c>
      <c r="H42" s="17">
        <f>VLOOKUP(B42,'[1]Brokers'!$B$9:$W$67,22,0)</f>
        <v>0</v>
      </c>
      <c r="I42" s="17">
        <f>VLOOKUP(B42,'[2]Brokers'!$B$9:$R$67,17,0)</f>
        <v>0</v>
      </c>
      <c r="J42" s="17">
        <f>VLOOKUP(B42,'[1]Brokers'!$B$9:$W$67,12,0)</f>
        <v>0</v>
      </c>
      <c r="K42" s="17">
        <v>0</v>
      </c>
      <c r="L42" s="17">
        <v>0</v>
      </c>
      <c r="M42" s="18">
        <f t="shared" si="0"/>
        <v>63243742</v>
      </c>
      <c r="N42" s="31">
        <f>VLOOKUP(B42,'[3]Sheet10'!$B$9:$Z$67,25,0)</f>
        <v>371834263.88000005</v>
      </c>
      <c r="O42" s="34">
        <f t="shared" si="1"/>
        <v>0.0016224112127730128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29490890</v>
      </c>
      <c r="H43" s="17">
        <f>VLOOKUP(B43,'[1]Brokers'!$B$9:$W$67,22,0)</f>
        <v>0</v>
      </c>
      <c r="I43" s="17">
        <f>VLOOKUP(B43,'[2]Brokers'!$B$9:$R$67,17,0)</f>
        <v>0</v>
      </c>
      <c r="J43" s="17">
        <f>VLOOKUP(B43,'[1]Brokers'!$B$9:$W$67,12,0)</f>
        <v>0</v>
      </c>
      <c r="K43" s="17">
        <v>0</v>
      </c>
      <c r="L43" s="17">
        <v>0</v>
      </c>
      <c r="M43" s="18">
        <f t="shared" si="0"/>
        <v>29490890</v>
      </c>
      <c r="N43" s="31">
        <f>VLOOKUP(B43,'[3]Sheet10'!$B$9:$Z$67,25,0)</f>
        <v>291909743.95</v>
      </c>
      <c r="O43" s="34">
        <f t="shared" si="1"/>
        <v>0.0012736793988813806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VLOOKUP(B44,'[1]Brokers'!$B$9:$H$67,7,0)</f>
        <v>11735102.5</v>
      </c>
      <c r="H44" s="17">
        <f>VLOOKUP(B44,'[1]Brokers'!$B$9:$W$67,22,0)</f>
        <v>0</v>
      </c>
      <c r="I44" s="17">
        <f>VLOOKUP(B44,'[2]Brokers'!$B$9:$R$67,17,0)</f>
        <v>0</v>
      </c>
      <c r="J44" s="17">
        <f>VLOOKUP(B44,'[1]Brokers'!$B$9:$W$67,12,0)</f>
        <v>0</v>
      </c>
      <c r="K44" s="17">
        <v>0</v>
      </c>
      <c r="L44" s="17">
        <v>0</v>
      </c>
      <c r="M44" s="18">
        <f t="shared" si="0"/>
        <v>11735102.5</v>
      </c>
      <c r="N44" s="31">
        <f>VLOOKUP(B44,'[3]Sheet10'!$B$9:$Z$67,25,0)</f>
        <v>267835835.86</v>
      </c>
      <c r="O44" s="34">
        <f t="shared" si="1"/>
        <v>0.001168638572323536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VLOOKUP(B45,'[1]Brokers'!$B$9:$H$67,7,0)</f>
        <v>26030980</v>
      </c>
      <c r="H45" s="17">
        <f>VLOOKUP(B45,'[1]Brokers'!$B$9:$W$67,22,0)</f>
        <v>0</v>
      </c>
      <c r="I45" s="17">
        <f>VLOOKUP(B45,'[2]Brokers'!$B$9:$R$67,17,0)</f>
        <v>0</v>
      </c>
      <c r="J45" s="17">
        <f>VLOOKUP(B45,'[1]Brokers'!$B$9:$W$67,12,0)</f>
        <v>0</v>
      </c>
      <c r="K45" s="17">
        <v>0</v>
      </c>
      <c r="L45" s="17">
        <v>0</v>
      </c>
      <c r="M45" s="18">
        <f t="shared" si="0"/>
        <v>26030980</v>
      </c>
      <c r="N45" s="31">
        <f>VLOOKUP(B45,'[3]Sheet10'!$B$9:$Z$67,25,0)</f>
        <v>216263329.91</v>
      </c>
      <c r="O45" s="34">
        <f t="shared" si="1"/>
        <v>0.0009436140921936309</v>
      </c>
      <c r="P45" s="36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VLOOKUP(B46,'[1]Brokers'!$B$9:$H$67,7,0)</f>
        <v>23601426</v>
      </c>
      <c r="H46" s="17">
        <f>VLOOKUP(B46,'[1]Brokers'!$B$9:$W$67,22,0)</f>
        <v>0</v>
      </c>
      <c r="I46" s="17">
        <f>VLOOKUP(B46,'[2]Brokers'!$B$9:$R$67,17,0)</f>
        <v>0</v>
      </c>
      <c r="J46" s="17">
        <f>VLOOKUP(B46,'[1]Brokers'!$B$9:$W$67,12,0)</f>
        <v>0</v>
      </c>
      <c r="K46" s="17">
        <v>0</v>
      </c>
      <c r="L46" s="17">
        <v>0</v>
      </c>
      <c r="M46" s="18">
        <f t="shared" si="0"/>
        <v>23601426</v>
      </c>
      <c r="N46" s="31">
        <f>VLOOKUP(B46,'[3]Sheet10'!$B$9:$Z$67,25,0)</f>
        <v>188966592.82999998</v>
      </c>
      <c r="O46" s="34">
        <f t="shared" si="1"/>
        <v>0.0008245112105802215</v>
      </c>
      <c r="P46" s="36"/>
    </row>
    <row r="47" spans="1:16" ht="15">
      <c r="A47" s="12">
        <v>32</v>
      </c>
      <c r="B47" s="13" t="s">
        <v>75</v>
      </c>
      <c r="C47" s="14" t="s">
        <v>76</v>
      </c>
      <c r="D47" s="15" t="s">
        <v>14</v>
      </c>
      <c r="E47" s="16"/>
      <c r="F47" s="16"/>
      <c r="G47" s="17">
        <f>VLOOKUP(B47,'[1]Brokers'!$B$9:$H$67,7,0)</f>
        <v>0</v>
      </c>
      <c r="H47" s="17">
        <f>VLOOKUP(B47,'[1]Brokers'!$B$9:$W$67,22,0)</f>
        <v>0</v>
      </c>
      <c r="I47" s="17">
        <f>VLOOKUP(B47,'[2]Brokers'!$B$9:$R$67,17,0)</f>
        <v>0</v>
      </c>
      <c r="J47" s="17">
        <f>VLOOKUP(B47,'[1]Brokers'!$B$9:$W$67,12,0)</f>
        <v>0</v>
      </c>
      <c r="K47" s="17">
        <v>0</v>
      </c>
      <c r="L47" s="17">
        <v>0</v>
      </c>
      <c r="M47" s="18">
        <f t="shared" si="0"/>
        <v>0</v>
      </c>
      <c r="N47" s="31">
        <f>VLOOKUP(B47,'[3]Sheet10'!$B$9:$Z$67,25,0)</f>
        <v>176331062</v>
      </c>
      <c r="O47" s="34">
        <f t="shared" si="1"/>
        <v>0.0007693790485142025</v>
      </c>
      <c r="P47" s="36"/>
    </row>
    <row r="48" spans="1:16" ht="1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VLOOKUP(B48,'[1]Brokers'!$B$9:$H$67,7,0)</f>
        <v>71009385.55</v>
      </c>
      <c r="H48" s="17">
        <f>VLOOKUP(B48,'[1]Brokers'!$B$9:$W$67,22,0)</f>
        <v>0</v>
      </c>
      <c r="I48" s="17">
        <f>VLOOKUP(B48,'[2]Brokers'!$B$9:$R$67,17,0)</f>
        <v>0</v>
      </c>
      <c r="J48" s="17">
        <f>VLOOKUP(B48,'[1]Brokers'!$B$9:$W$67,12,0)</f>
        <v>0</v>
      </c>
      <c r="K48" s="17">
        <v>0</v>
      </c>
      <c r="L48" s="17">
        <v>0</v>
      </c>
      <c r="M48" s="18">
        <f aca="true" t="shared" si="2" ref="M48:M74">L48+I48+J48+H48+G48</f>
        <v>71009385.55</v>
      </c>
      <c r="N48" s="31">
        <f>VLOOKUP(B48,'[3]Sheet10'!$B$9:$Z$67,25,0)</f>
        <v>150297899.26999998</v>
      </c>
      <c r="O48" s="34">
        <f aca="true" t="shared" si="3" ref="O48:O74">N48/$N$75</f>
        <v>0.0006557894759009393</v>
      </c>
      <c r="P48" s="36"/>
    </row>
    <row r="49" spans="1:16" ht="15">
      <c r="A49" s="12">
        <v>34</v>
      </c>
      <c r="B49" s="13" t="s">
        <v>80</v>
      </c>
      <c r="C49" s="14" t="s">
        <v>81</v>
      </c>
      <c r="D49" s="15" t="s">
        <v>14</v>
      </c>
      <c r="E49" s="16"/>
      <c r="F49" s="16"/>
      <c r="G49" s="17">
        <f>VLOOKUP(B49,'[1]Brokers'!$B$9:$H$67,7,0)</f>
        <v>4581788.2</v>
      </c>
      <c r="H49" s="17">
        <f>VLOOKUP(B49,'[1]Brokers'!$B$9:$W$67,22,0)</f>
        <v>0</v>
      </c>
      <c r="I49" s="17">
        <f>VLOOKUP(B49,'[2]Brokers'!$B$9:$R$67,17,0)</f>
        <v>0</v>
      </c>
      <c r="J49" s="17">
        <f>VLOOKUP(B49,'[1]Brokers'!$B$9:$W$67,12,0)</f>
        <v>0</v>
      </c>
      <c r="K49" s="17">
        <v>0</v>
      </c>
      <c r="L49" s="17">
        <v>0</v>
      </c>
      <c r="M49" s="18">
        <f t="shared" si="2"/>
        <v>4581788.2</v>
      </c>
      <c r="N49" s="31">
        <f>VLOOKUP(B49,'[3]Sheet10'!$B$9:$Z$67,25,0)</f>
        <v>140349232.84</v>
      </c>
      <c r="O49" s="34">
        <f t="shared" si="3"/>
        <v>0.0006123808136659295</v>
      </c>
      <c r="P49" s="36"/>
    </row>
    <row r="50" spans="1:16" ht="15">
      <c r="A50" s="12">
        <v>35</v>
      </c>
      <c r="B50" s="13" t="s">
        <v>37</v>
      </c>
      <c r="C50" s="14" t="s">
        <v>38</v>
      </c>
      <c r="D50" s="15" t="s">
        <v>14</v>
      </c>
      <c r="E50" s="16" t="s">
        <v>14</v>
      </c>
      <c r="F50" s="16" t="s">
        <v>14</v>
      </c>
      <c r="G50" s="17">
        <f>VLOOKUP(B50,'[1]Brokers'!$B$9:$H$67,7,0)</f>
        <v>9520461</v>
      </c>
      <c r="H50" s="17">
        <f>VLOOKUP(B50,'[1]Brokers'!$B$9:$W$67,22,0)</f>
        <v>0</v>
      </c>
      <c r="I50" s="17">
        <f>VLOOKUP(B50,'[2]Brokers'!$B$9:$R$67,17,0)</f>
        <v>0</v>
      </c>
      <c r="J50" s="17">
        <f>VLOOKUP(B50,'[1]Brokers'!$B$9:$W$67,12,0)</f>
        <v>0</v>
      </c>
      <c r="K50" s="17">
        <v>0</v>
      </c>
      <c r="L50" s="17">
        <v>0</v>
      </c>
      <c r="M50" s="18">
        <f t="shared" si="2"/>
        <v>9520461</v>
      </c>
      <c r="N50" s="31">
        <f>VLOOKUP(B50,'[3]Sheet10'!$B$9:$Z$67,25,0)</f>
        <v>134713028.76999998</v>
      </c>
      <c r="O50" s="34">
        <f t="shared" si="3"/>
        <v>0.0005877885649978617</v>
      </c>
      <c r="P50" s="36"/>
    </row>
    <row r="51" spans="1:17" s="20" customFormat="1" ht="15">
      <c r="A51" s="12">
        <v>36</v>
      </c>
      <c r="B51" s="13" t="s">
        <v>63</v>
      </c>
      <c r="C51" s="14" t="s">
        <v>64</v>
      </c>
      <c r="D51" s="15" t="s">
        <v>14</v>
      </c>
      <c r="E51" s="16"/>
      <c r="F51" s="16"/>
      <c r="G51" s="17">
        <f>VLOOKUP(B51,'[1]Brokers'!$B$9:$H$67,7,0)</f>
        <v>48692060.09</v>
      </c>
      <c r="H51" s="17">
        <f>VLOOKUP(B51,'[1]Brokers'!$B$9:$W$67,22,0)</f>
        <v>0</v>
      </c>
      <c r="I51" s="17">
        <f>VLOOKUP(B51,'[2]Brokers'!$B$9:$R$67,17,0)</f>
        <v>0</v>
      </c>
      <c r="J51" s="17">
        <f>VLOOKUP(B51,'[1]Brokers'!$B$9:$W$67,12,0)</f>
        <v>0</v>
      </c>
      <c r="K51" s="17">
        <v>0</v>
      </c>
      <c r="L51" s="17">
        <v>0</v>
      </c>
      <c r="M51" s="18">
        <f t="shared" si="2"/>
        <v>48692060.09</v>
      </c>
      <c r="N51" s="31">
        <f>VLOOKUP(B51,'[3]Sheet10'!$B$9:$Z$67,25,0)</f>
        <v>130256364.21000001</v>
      </c>
      <c r="O51" s="34">
        <f t="shared" si="3"/>
        <v>0.0005683429591027429</v>
      </c>
      <c r="P51" s="36"/>
      <c r="Q51" s="19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VLOOKUP(B52,'[1]Brokers'!$B$9:$H$67,7,0)</f>
        <v>22739656.2</v>
      </c>
      <c r="H52" s="17">
        <f>VLOOKUP(B52,'[1]Brokers'!$B$9:$W$67,22,0)</f>
        <v>0</v>
      </c>
      <c r="I52" s="17">
        <f>VLOOKUP(B52,'[2]Brokers'!$B$9:$R$67,17,0)</f>
        <v>0</v>
      </c>
      <c r="J52" s="17">
        <f>VLOOKUP(B52,'[1]Brokers'!$B$9:$W$67,12,0)</f>
        <v>0</v>
      </c>
      <c r="K52" s="17">
        <v>0</v>
      </c>
      <c r="L52" s="17">
        <v>0</v>
      </c>
      <c r="M52" s="18">
        <f t="shared" si="2"/>
        <v>22739656.2</v>
      </c>
      <c r="N52" s="31">
        <f>VLOOKUP(B52,'[3]Sheet10'!$B$9:$Z$67,25,0)</f>
        <v>130154243.60000001</v>
      </c>
      <c r="O52" s="34">
        <f t="shared" si="3"/>
        <v>0.0005678973798788425</v>
      </c>
      <c r="P52" s="36"/>
    </row>
    <row r="53" spans="1:16" ht="1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VLOOKUP(B53,'[1]Brokers'!$B$9:$H$67,7,0)</f>
        <v>0</v>
      </c>
      <c r="H53" s="17">
        <f>VLOOKUP(B53,'[1]Brokers'!$B$9:$W$67,22,0)</f>
        <v>0</v>
      </c>
      <c r="I53" s="17">
        <f>VLOOKUP(B53,'[2]Brokers'!$B$9:$R$67,17,0)</f>
        <v>0</v>
      </c>
      <c r="J53" s="17">
        <f>VLOOKUP(B53,'[1]Brokers'!$B$9:$W$67,12,0)</f>
        <v>0</v>
      </c>
      <c r="K53" s="17">
        <v>0</v>
      </c>
      <c r="L53" s="17">
        <v>0</v>
      </c>
      <c r="M53" s="18">
        <f t="shared" si="2"/>
        <v>0</v>
      </c>
      <c r="N53" s="31">
        <f>VLOOKUP(B53,'[3]Sheet10'!$B$9:$Z$67,25,0)</f>
        <v>85575685.23999998</v>
      </c>
      <c r="O53" s="34">
        <f t="shared" si="3"/>
        <v>0.00037338934240583243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VLOOKUP(B54,'[1]Brokers'!$B$9:$H$67,7,0)</f>
        <v>8464980</v>
      </c>
      <c r="H54" s="17">
        <f>VLOOKUP(B54,'[1]Brokers'!$B$9:$W$67,22,0)</f>
        <v>0</v>
      </c>
      <c r="I54" s="17">
        <f>VLOOKUP(B54,'[2]Brokers'!$B$9:$R$67,17,0)</f>
        <v>0</v>
      </c>
      <c r="J54" s="17">
        <f>VLOOKUP(B54,'[1]Brokers'!$B$9:$W$67,12,0)</f>
        <v>0</v>
      </c>
      <c r="K54" s="17">
        <v>0</v>
      </c>
      <c r="L54" s="17">
        <v>0</v>
      </c>
      <c r="M54" s="18">
        <f t="shared" si="2"/>
        <v>8464980</v>
      </c>
      <c r="N54" s="31">
        <f>VLOOKUP(B54,'[3]Sheet10'!$B$9:$Z$67,25,0)</f>
        <v>72756724.97</v>
      </c>
      <c r="O54" s="34">
        <f t="shared" si="3"/>
        <v>0.0003174568291911502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VLOOKUP(B55,'[1]Brokers'!$B$9:$H$67,7,0)</f>
        <v>976500</v>
      </c>
      <c r="H55" s="17">
        <f>VLOOKUP(B55,'[1]Brokers'!$B$9:$W$67,22,0)</f>
        <v>0</v>
      </c>
      <c r="I55" s="17">
        <f>VLOOKUP(B55,'[2]Brokers'!$B$9:$R$67,17,0)</f>
        <v>0</v>
      </c>
      <c r="J55" s="17">
        <f>VLOOKUP(B55,'[1]Brokers'!$B$9:$W$67,12,0)</f>
        <v>0</v>
      </c>
      <c r="K55" s="17">
        <v>0</v>
      </c>
      <c r="L55" s="17">
        <v>0</v>
      </c>
      <c r="M55" s="18">
        <f t="shared" si="2"/>
        <v>976500</v>
      </c>
      <c r="N55" s="31">
        <f>VLOOKUP(B55,'[3]Sheet10'!$B$9:$Z$67,25,0)</f>
        <v>58143360.419999994</v>
      </c>
      <c r="O55" s="34">
        <f t="shared" si="3"/>
        <v>0.0002536948556310398</v>
      </c>
      <c r="P55" s="36"/>
    </row>
    <row r="56" spans="1:16" ht="15">
      <c r="A56" s="12">
        <v>41</v>
      </c>
      <c r="B56" s="13" t="s">
        <v>135</v>
      </c>
      <c r="C56" s="14" t="s">
        <v>134</v>
      </c>
      <c r="D56" s="15" t="s">
        <v>14</v>
      </c>
      <c r="E56" s="16"/>
      <c r="F56" s="16"/>
      <c r="G56" s="17">
        <f>VLOOKUP(B56,'[1]Brokers'!$B$9:$H$67,7,0)</f>
        <v>23826865</v>
      </c>
      <c r="H56" s="17">
        <f>VLOOKUP(B56,'[1]Brokers'!$B$9:$W$67,22,0)</f>
        <v>0</v>
      </c>
      <c r="I56" s="17">
        <f>VLOOKUP(B56,'[2]Brokers'!$B$9:$R$67,17,0)</f>
        <v>0</v>
      </c>
      <c r="J56" s="17">
        <f>VLOOKUP(B56,'[1]Brokers'!$B$9:$W$67,12,0)</f>
        <v>0</v>
      </c>
      <c r="K56" s="17"/>
      <c r="L56" s="17">
        <v>0</v>
      </c>
      <c r="M56" s="18">
        <f t="shared" si="2"/>
        <v>23826865</v>
      </c>
      <c r="N56" s="31">
        <f>VLOOKUP(B56,'[3]Sheet10'!$B$9:$Z$67,25,0)</f>
        <v>49855452.15</v>
      </c>
      <c r="O56" s="34">
        <f t="shared" si="3"/>
        <v>0.00021753252038153294</v>
      </c>
      <c r="P56" s="36"/>
    </row>
    <row r="57" spans="1:16" ht="15">
      <c r="A57" s="12">
        <v>42</v>
      </c>
      <c r="B57" s="13" t="s">
        <v>90</v>
      </c>
      <c r="C57" s="14" t="s">
        <v>91</v>
      </c>
      <c r="D57" s="15" t="s">
        <v>14</v>
      </c>
      <c r="E57" s="16"/>
      <c r="F57" s="16"/>
      <c r="G57" s="17">
        <f>VLOOKUP(B57,'[1]Brokers'!$B$9:$H$67,7,0)</f>
        <v>1946310</v>
      </c>
      <c r="H57" s="17">
        <f>VLOOKUP(B57,'[1]Brokers'!$B$9:$W$67,22,0)</f>
        <v>0</v>
      </c>
      <c r="I57" s="17">
        <f>VLOOKUP(B57,'[2]Brokers'!$B$9:$R$67,17,0)</f>
        <v>0</v>
      </c>
      <c r="J57" s="17">
        <f>VLOOKUP(B57,'[1]Brokers'!$B$9:$W$67,12,0)</f>
        <v>0</v>
      </c>
      <c r="K57" s="17">
        <v>0</v>
      </c>
      <c r="L57" s="17">
        <v>0</v>
      </c>
      <c r="M57" s="18">
        <f t="shared" si="2"/>
        <v>1946310</v>
      </c>
      <c r="N57" s="31">
        <f>VLOOKUP(B57,'[3]Sheet10'!$B$9:$Z$67,25,0)</f>
        <v>47631345.03</v>
      </c>
      <c r="O57" s="34">
        <f t="shared" si="3"/>
        <v>0.00020782815292425954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VLOOKUP(B58,'[1]Brokers'!$B$9:$H$67,7,0)</f>
        <v>702833.8</v>
      </c>
      <c r="H58" s="17">
        <f>VLOOKUP(B58,'[1]Brokers'!$B$9:$W$67,22,0)</f>
        <v>0</v>
      </c>
      <c r="I58" s="17">
        <f>VLOOKUP(B58,'[2]Brokers'!$B$9:$R$67,17,0)</f>
        <v>0</v>
      </c>
      <c r="J58" s="17">
        <f>VLOOKUP(B58,'[1]Brokers'!$B$9:$W$67,12,0)</f>
        <v>0</v>
      </c>
      <c r="K58" s="17">
        <v>0</v>
      </c>
      <c r="L58" s="17">
        <v>0</v>
      </c>
      <c r="M58" s="18">
        <f t="shared" si="2"/>
        <v>702833.8</v>
      </c>
      <c r="N58" s="31">
        <f>VLOOKUP(B58,'[3]Sheet10'!$B$9:$Z$67,25,0)</f>
        <v>18962636.3</v>
      </c>
      <c r="O58" s="34">
        <f t="shared" si="3"/>
        <v>8.273899622866717E-05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VLOOKUP(B59,'[2]Brokers'!$B$9:$R$67,17,0)</f>
        <v>0</v>
      </c>
      <c r="J59" s="17">
        <f>VLOOKUP(B59,'[1]Brokers'!$B$9:$W$67,12,0)</f>
        <v>0</v>
      </c>
      <c r="K59" s="17">
        <v>0</v>
      </c>
      <c r="L59" s="17">
        <v>0</v>
      </c>
      <c r="M59" s="18">
        <f t="shared" si="2"/>
        <v>0</v>
      </c>
      <c r="N59" s="31">
        <f>VLOOKUP(B59,'[3]Sheet10'!$B$9:$Z$67,25,0)</f>
        <v>9603762</v>
      </c>
      <c r="O59" s="34">
        <f t="shared" si="3"/>
        <v>4.1903753008173084E-05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VLOOKUP(B60,'[2]Brokers'!$B$9:$R$67,17,0)</f>
        <v>0</v>
      </c>
      <c r="J60" s="17">
        <f>VLOOKUP(B60,'[1]Brokers'!$B$9:$W$67,12,0)</f>
        <v>0</v>
      </c>
      <c r="K60" s="17">
        <v>0</v>
      </c>
      <c r="L60" s="17">
        <v>0</v>
      </c>
      <c r="M60" s="18">
        <f t="shared" si="2"/>
        <v>0</v>
      </c>
      <c r="N60" s="31">
        <f>VLOOKUP(B60,'[3]Sheet10'!$B$9:$Z$67,25,0)</f>
        <v>3788300</v>
      </c>
      <c r="O60" s="34">
        <f t="shared" si="3"/>
        <v>1.6529354592592163E-05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VLOOKUP(B61,'[2]Brokers'!$B$9:$R$67,17,0)</f>
        <v>0</v>
      </c>
      <c r="J61" s="17">
        <f>VLOOKUP(B61,'[1]Brokers'!$B$9:$W$67,12,0)</f>
        <v>0</v>
      </c>
      <c r="K61" s="17">
        <v>0</v>
      </c>
      <c r="L61" s="17">
        <v>0</v>
      </c>
      <c r="M61" s="18">
        <f t="shared" si="2"/>
        <v>0</v>
      </c>
      <c r="N61" s="31">
        <f>VLOOKUP(B61,'[3]Sheet10'!$B$9:$Z$67,25,0)</f>
        <v>0</v>
      </c>
      <c r="O61" s="34">
        <f t="shared" si="3"/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VLOOKUP(B62,'[1]Brokers'!$B$9:$H$67,7,0)</f>
        <v>0</v>
      </c>
      <c r="H62" s="17">
        <f>VLOOKUP(B62,'[1]Brokers'!$B$9:$W$67,22,0)</f>
        <v>0</v>
      </c>
      <c r="I62" s="17">
        <f>VLOOKUP(B62,'[2]Brokers'!$B$9:$R$67,17,0)</f>
        <v>0</v>
      </c>
      <c r="J62" s="17">
        <f>VLOOKUP(B62,'[1]Brokers'!$B$9:$W$67,12,0)</f>
        <v>0</v>
      </c>
      <c r="K62" s="17">
        <v>0</v>
      </c>
      <c r="L62" s="17">
        <v>0</v>
      </c>
      <c r="M62" s="18">
        <f t="shared" si="2"/>
        <v>0</v>
      </c>
      <c r="N62" s="31">
        <f>VLOOKUP(B62,'[3]Sheet10'!$B$9:$Z$67,25,0)</f>
        <v>0</v>
      </c>
      <c r="O62" s="34">
        <f t="shared" si="3"/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VLOOKUP(B63,'[1]Brokers'!$B$9:$H$67,7,0)</f>
        <v>0</v>
      </c>
      <c r="H63" s="17">
        <f>VLOOKUP(B63,'[1]Brokers'!$B$9:$W$67,22,0)</f>
        <v>0</v>
      </c>
      <c r="I63" s="17">
        <f>VLOOKUP(B63,'[2]Brokers'!$B$9:$R$67,17,0)</f>
        <v>0</v>
      </c>
      <c r="J63" s="17">
        <f>VLOOKUP(B63,'[1]Brokers'!$B$9:$W$67,12,0)</f>
        <v>0</v>
      </c>
      <c r="K63" s="17">
        <v>0</v>
      </c>
      <c r="L63" s="17">
        <v>0</v>
      </c>
      <c r="M63" s="18">
        <f t="shared" si="2"/>
        <v>0</v>
      </c>
      <c r="N63" s="31">
        <f>VLOOKUP(B63,'[3]Sheet10'!$B$9:$Z$67,25,0)</f>
        <v>0</v>
      </c>
      <c r="O63" s="34">
        <f t="shared" si="3"/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VLOOKUP(B64,'[2]Brokers'!$B$9:$R$67,17,0)</f>
        <v>0</v>
      </c>
      <c r="J64" s="17">
        <f>VLOOKUP(B64,'[1]Brokers'!$B$9:$W$67,12,0)</f>
        <v>0</v>
      </c>
      <c r="K64" s="17">
        <v>0</v>
      </c>
      <c r="L64" s="17">
        <v>0</v>
      </c>
      <c r="M64" s="18">
        <f t="shared" si="2"/>
        <v>0</v>
      </c>
      <c r="N64" s="31">
        <f>VLOOKUP(B64,'[3]Sheet10'!$B$9:$Z$67,25,0)</f>
        <v>0</v>
      </c>
      <c r="O64" s="34">
        <f t="shared" si="3"/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VLOOKUP(B65,'[2]Brokers'!$B$9:$R$67,17,0)</f>
        <v>0</v>
      </c>
      <c r="J65" s="17">
        <f>VLOOKUP(B65,'[1]Brokers'!$B$9:$W$67,12,0)</f>
        <v>0</v>
      </c>
      <c r="K65" s="17">
        <v>0</v>
      </c>
      <c r="L65" s="17">
        <v>0</v>
      </c>
      <c r="M65" s="18">
        <f t="shared" si="2"/>
        <v>0</v>
      </c>
      <c r="N65" s="31">
        <f>VLOOKUP(B65,'[3]Sheet10'!$B$9:$Z$67,25,0)</f>
        <v>0</v>
      </c>
      <c r="O65" s="34">
        <f t="shared" si="3"/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VLOOKUP(B66,'[2]Brokers'!$B$9:$R$67,17,0)</f>
        <v>0</v>
      </c>
      <c r="J66" s="17">
        <f>VLOOKUP(B66,'[1]Brokers'!$B$9:$W$67,12,0)</f>
        <v>0</v>
      </c>
      <c r="K66" s="17">
        <v>0</v>
      </c>
      <c r="L66" s="17">
        <v>0</v>
      </c>
      <c r="M66" s="18">
        <f t="shared" si="2"/>
        <v>0</v>
      </c>
      <c r="N66" s="31">
        <f>VLOOKUP(B66,'[3]Sheet10'!$B$9:$Z$67,25,0)</f>
        <v>0</v>
      </c>
      <c r="O66" s="34">
        <f t="shared" si="3"/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VLOOKUP(B67,'[2]Brokers'!$B$9:$R$67,17,0)</f>
        <v>0</v>
      </c>
      <c r="J67" s="17">
        <f>VLOOKUP(B67,'[1]Brokers'!$B$9:$W$67,12,0)</f>
        <v>0</v>
      </c>
      <c r="K67" s="17">
        <v>0</v>
      </c>
      <c r="L67" s="17">
        <v>0</v>
      </c>
      <c r="M67" s="18">
        <f t="shared" si="2"/>
        <v>0</v>
      </c>
      <c r="N67" s="31">
        <f>VLOOKUP(B67,'[3]Sheet10'!$B$9:$Z$67,25,0)</f>
        <v>0</v>
      </c>
      <c r="O67" s="34">
        <f t="shared" si="3"/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VLOOKUP(B68,'[1]Brokers'!$B$9:$H$67,7,0)</f>
        <v>0</v>
      </c>
      <c r="H68" s="17">
        <f>VLOOKUP(B68,'[1]Brokers'!$B$9:$W$67,22,0)</f>
        <v>0</v>
      </c>
      <c r="I68" s="17">
        <f>VLOOKUP(B68,'[2]Brokers'!$B$9:$R$67,17,0)</f>
        <v>0</v>
      </c>
      <c r="J68" s="17">
        <f>VLOOKUP(B68,'[1]Brokers'!$B$9:$W$67,12,0)</f>
        <v>0</v>
      </c>
      <c r="K68" s="17">
        <v>0</v>
      </c>
      <c r="L68" s="17">
        <v>0</v>
      </c>
      <c r="M68" s="18">
        <f t="shared" si="2"/>
        <v>0</v>
      </c>
      <c r="N68" s="31">
        <f>VLOOKUP(B68,'[3]Sheet10'!$B$9:$Z$67,25,0)</f>
        <v>0</v>
      </c>
      <c r="O68" s="34">
        <f t="shared" si="3"/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VLOOKUP(B69,'[1]Brokers'!$B$9:$H$67,7,0)</f>
        <v>0</v>
      </c>
      <c r="H69" s="17">
        <f>VLOOKUP(B69,'[1]Brokers'!$B$9:$W$67,22,0)</f>
        <v>0</v>
      </c>
      <c r="I69" s="17">
        <f>VLOOKUP(B69,'[2]Brokers'!$B$9:$R$67,17,0)</f>
        <v>0</v>
      </c>
      <c r="J69" s="17">
        <f>VLOOKUP(B69,'[1]Brokers'!$B$9:$W$67,12,0)</f>
        <v>0</v>
      </c>
      <c r="K69" s="17">
        <v>0</v>
      </c>
      <c r="L69" s="17">
        <v>0</v>
      </c>
      <c r="M69" s="18">
        <f t="shared" si="2"/>
        <v>0</v>
      </c>
      <c r="N69" s="31">
        <f>VLOOKUP(B69,'[3]Sheet10'!$B$9:$Z$67,25,0)</f>
        <v>0</v>
      </c>
      <c r="O69" s="34">
        <f t="shared" si="3"/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VLOOKUP(B70,'[1]Brokers'!$B$9:$W$67,22,0)</f>
        <v>0</v>
      </c>
      <c r="I70" s="17">
        <f>VLOOKUP(B70,'[2]Brokers'!$B$9:$R$67,17,0)</f>
        <v>0</v>
      </c>
      <c r="J70" s="17">
        <f>VLOOKUP(B70,'[1]Brokers'!$B$9:$W$67,12,0)</f>
        <v>0</v>
      </c>
      <c r="K70" s="17">
        <v>0</v>
      </c>
      <c r="L70" s="17">
        <v>0</v>
      </c>
      <c r="M70" s="18">
        <f t="shared" si="2"/>
        <v>0</v>
      </c>
      <c r="N70" s="31">
        <f>VLOOKUP(B70,'[3]Sheet10'!$B$9:$Z$67,25,0)</f>
        <v>0</v>
      </c>
      <c r="O70" s="34">
        <f t="shared" si="3"/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VLOOKUP(B71,'[2]Brokers'!$B$9:$R$67,17,0)</f>
        <v>0</v>
      </c>
      <c r="J71" s="17">
        <f>VLOOKUP(B71,'[1]Brokers'!$B$9:$W$67,12,0)</f>
        <v>0</v>
      </c>
      <c r="K71" s="17">
        <v>0</v>
      </c>
      <c r="L71" s="17">
        <v>0</v>
      </c>
      <c r="M71" s="18">
        <f t="shared" si="2"/>
        <v>0</v>
      </c>
      <c r="N71" s="31">
        <f>VLOOKUP(B71,'[3]Sheet10'!$B$9:$Z$67,25,0)</f>
        <v>0</v>
      </c>
      <c r="O71" s="34">
        <f t="shared" si="3"/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VLOOKUP(B72,'[2]Brokers'!$B$9:$R$67,17,0)</f>
        <v>0</v>
      </c>
      <c r="J72" s="17">
        <f>VLOOKUP(B72,'[1]Brokers'!$B$9:$W$67,12,0)</f>
        <v>0</v>
      </c>
      <c r="K72" s="17">
        <v>0</v>
      </c>
      <c r="L72" s="17">
        <v>0</v>
      </c>
      <c r="M72" s="18">
        <f t="shared" si="2"/>
        <v>0</v>
      </c>
      <c r="N72" s="31">
        <f>VLOOKUP(B72,'[3]Sheet10'!$B$9:$Z$67,25,0)</f>
        <v>0</v>
      </c>
      <c r="O72" s="34">
        <f t="shared" si="3"/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VLOOKUP(B73,'[2]Brokers'!$B$9:$R$67,17,0)</f>
        <v>0</v>
      </c>
      <c r="J73" s="17">
        <f>VLOOKUP(B73,'[1]Brokers'!$B$9:$W$67,12,0)</f>
        <v>0</v>
      </c>
      <c r="K73" s="17">
        <v>0</v>
      </c>
      <c r="L73" s="17">
        <v>0</v>
      </c>
      <c r="M73" s="18">
        <f t="shared" si="2"/>
        <v>0</v>
      </c>
      <c r="N73" s="31">
        <f>VLOOKUP(B73,'[3]Sheet10'!$B$9:$Z$67,25,0)</f>
        <v>0</v>
      </c>
      <c r="O73" s="34">
        <f t="shared" si="3"/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VLOOKUP(B74,'[2]Brokers'!$B$9:$R$67,17,0)</f>
        <v>0</v>
      </c>
      <c r="J74" s="17">
        <f>VLOOKUP(B74,'[1]Brokers'!$B$9:$W$67,12,0)</f>
        <v>0</v>
      </c>
      <c r="K74" s="17">
        <v>0</v>
      </c>
      <c r="L74" s="17">
        <v>0</v>
      </c>
      <c r="M74" s="18">
        <f t="shared" si="2"/>
        <v>0</v>
      </c>
      <c r="N74" s="31">
        <f>VLOOKUP(B74,'[3]Sheet10'!$B$9:$Z$67,25,0)</f>
        <v>0</v>
      </c>
      <c r="O74" s="34">
        <f t="shared" si="3"/>
        <v>0</v>
      </c>
      <c r="P74" s="36"/>
      <c r="Q74" s="21"/>
    </row>
    <row r="75" spans="1:17" ht="16.5" thickBot="1">
      <c r="A75" s="41" t="s">
        <v>6</v>
      </c>
      <c r="B75" s="42"/>
      <c r="C75" s="43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15307009672.640001</v>
      </c>
      <c r="H75" s="23">
        <f>SUM(H16:H74)</f>
        <v>2936046980</v>
      </c>
      <c r="I75" s="23">
        <f>SUM(I16:I74)</f>
        <v>0</v>
      </c>
      <c r="J75" s="23">
        <f>SUM(J16:J74)</f>
        <v>0</v>
      </c>
      <c r="K75" s="23">
        <f aca="true" t="shared" si="4" ref="K75">SUM(K16:K74)</f>
        <v>0</v>
      </c>
      <c r="L75" s="23">
        <f>SUM(L16:L74)</f>
        <v>0</v>
      </c>
      <c r="M75" s="23">
        <f>SUM(M16:M74)</f>
        <v>18243056652.64</v>
      </c>
      <c r="N75" s="32">
        <f>SUM(N16:N74)</f>
        <v>229186201964.4599</v>
      </c>
      <c r="O75" s="33">
        <f>SUM(O16:O74)</f>
        <v>1.0000000000000002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56" t="s">
        <v>128</v>
      </c>
      <c r="C77" s="56"/>
      <c r="D77" s="56"/>
      <c r="E77" s="56"/>
      <c r="F77" s="56"/>
      <c r="H77" s="27"/>
      <c r="I77" s="27"/>
      <c r="L77" s="25"/>
      <c r="M77" s="25"/>
      <c r="P77" s="24"/>
      <c r="Q77" s="21"/>
    </row>
    <row r="78" spans="3:17" ht="27.6" customHeight="1">
      <c r="C78" s="57"/>
      <c r="D78" s="57"/>
      <c r="E78" s="57"/>
      <c r="F78" s="57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2018-11-07T08:20:24Z</cp:lastPrinted>
  <dcterms:created xsi:type="dcterms:W3CDTF">2017-06-09T07:51:20Z</dcterms:created>
  <dcterms:modified xsi:type="dcterms:W3CDTF">2018-11-22T08:37:27Z</dcterms:modified>
  <cp:category/>
  <cp:version/>
  <cp:contentType/>
  <cp:contentStatus/>
</cp:coreProperties>
</file>