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Sheet1!$A$1:$O$77</definedName>
  </definedNames>
  <calcPr calcId="145621"/>
</workbook>
</file>

<file path=xl/calcChain.xml><?xml version="1.0" encoding="utf-8"?>
<calcChain xmlns="http://schemas.openxmlformats.org/spreadsheetml/2006/main">
  <c r="L18" i="1" l="1"/>
  <c r="L16" i="1"/>
  <c r="L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G19" i="1"/>
  <c r="G20" i="1"/>
  <c r="G21" i="1"/>
  <c r="G22" i="1"/>
  <c r="G23" i="1"/>
  <c r="G24" i="1"/>
  <c r="G25" i="1"/>
  <c r="G26" i="1"/>
  <c r="G27" i="1"/>
  <c r="G18" i="1"/>
  <c r="K16" i="1" l="1"/>
  <c r="G17" i="1"/>
  <c r="G16" i="1"/>
  <c r="N17" i="1"/>
  <c r="N19" i="1"/>
  <c r="N20" i="1"/>
  <c r="N21" i="1"/>
  <c r="N22" i="1"/>
  <c r="N23" i="1"/>
  <c r="N25" i="1"/>
  <c r="N26" i="1"/>
  <c r="N24" i="1"/>
  <c r="N18" i="1"/>
  <c r="N27" i="1"/>
  <c r="N28" i="1"/>
  <c r="N29" i="1"/>
  <c r="N31" i="1"/>
  <c r="N30" i="1"/>
  <c r="N34" i="1"/>
  <c r="N33" i="1"/>
  <c r="N32" i="1"/>
  <c r="N37" i="1"/>
  <c r="N38" i="1"/>
  <c r="N35" i="1"/>
  <c r="N40" i="1"/>
  <c r="N36" i="1"/>
  <c r="N39" i="1"/>
  <c r="N42" i="1"/>
  <c r="N41" i="1"/>
  <c r="N44" i="1"/>
  <c r="N46" i="1"/>
  <c r="N45" i="1"/>
  <c r="N43" i="1"/>
  <c r="N48" i="1"/>
  <c r="N49" i="1"/>
  <c r="N50" i="1"/>
  <c r="N51" i="1"/>
  <c r="N52" i="1"/>
  <c r="N53" i="1"/>
  <c r="N55" i="1"/>
  <c r="N56" i="1"/>
  <c r="N54" i="1"/>
  <c r="N47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16" i="1"/>
  <c r="J17" i="1" l="1"/>
  <c r="J19" i="1"/>
  <c r="J20" i="1"/>
  <c r="J21" i="1"/>
  <c r="J22" i="1"/>
  <c r="J23" i="1"/>
  <c r="J25" i="1"/>
  <c r="J26" i="1"/>
  <c r="J24" i="1"/>
  <c r="J18" i="1"/>
  <c r="J27" i="1"/>
  <c r="J28" i="1"/>
  <c r="J29" i="1"/>
  <c r="J31" i="1"/>
  <c r="J30" i="1"/>
  <c r="J34" i="1"/>
  <c r="J33" i="1"/>
  <c r="J32" i="1"/>
  <c r="J37" i="1"/>
  <c r="J38" i="1"/>
  <c r="J35" i="1"/>
  <c r="J40" i="1"/>
  <c r="J36" i="1"/>
  <c r="J39" i="1"/>
  <c r="J42" i="1"/>
  <c r="J41" i="1"/>
  <c r="J44" i="1"/>
  <c r="J46" i="1"/>
  <c r="J45" i="1"/>
  <c r="J43" i="1"/>
  <c r="J48" i="1"/>
  <c r="J49" i="1"/>
  <c r="J50" i="1"/>
  <c r="J51" i="1"/>
  <c r="J52" i="1"/>
  <c r="J53" i="1"/>
  <c r="J55" i="1"/>
  <c r="J56" i="1"/>
  <c r="J54" i="1"/>
  <c r="J47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6" i="1"/>
  <c r="I17" i="1"/>
  <c r="I19" i="1"/>
  <c r="I20" i="1"/>
  <c r="I21" i="1"/>
  <c r="I22" i="1"/>
  <c r="I23" i="1"/>
  <c r="I25" i="1"/>
  <c r="I26" i="1"/>
  <c r="I24" i="1"/>
  <c r="I18" i="1"/>
  <c r="I27" i="1"/>
  <c r="I28" i="1"/>
  <c r="I29" i="1"/>
  <c r="I31" i="1"/>
  <c r="I30" i="1"/>
  <c r="I34" i="1"/>
  <c r="I33" i="1"/>
  <c r="I32" i="1"/>
  <c r="I37" i="1"/>
  <c r="I38" i="1"/>
  <c r="I35" i="1"/>
  <c r="I40" i="1"/>
  <c r="I36" i="1"/>
  <c r="I39" i="1"/>
  <c r="I42" i="1"/>
  <c r="I41" i="1"/>
  <c r="I44" i="1"/>
  <c r="I46" i="1"/>
  <c r="I45" i="1"/>
  <c r="I43" i="1"/>
  <c r="I48" i="1"/>
  <c r="I49" i="1"/>
  <c r="I50" i="1"/>
  <c r="I51" i="1"/>
  <c r="I52" i="1"/>
  <c r="I53" i="1"/>
  <c r="I55" i="1"/>
  <c r="I56" i="1"/>
  <c r="I54" i="1"/>
  <c r="I47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16" i="1"/>
  <c r="H17" i="1"/>
  <c r="H19" i="1"/>
  <c r="H20" i="1"/>
  <c r="H21" i="1"/>
  <c r="H22" i="1"/>
  <c r="H23" i="1"/>
  <c r="H25" i="1"/>
  <c r="H26" i="1"/>
  <c r="H24" i="1"/>
  <c r="H18" i="1"/>
  <c r="H27" i="1"/>
  <c r="H28" i="1"/>
  <c r="H29" i="1"/>
  <c r="H31" i="1"/>
  <c r="H30" i="1"/>
  <c r="H34" i="1"/>
  <c r="H33" i="1"/>
  <c r="H32" i="1"/>
  <c r="H37" i="1"/>
  <c r="H38" i="1"/>
  <c r="H35" i="1"/>
  <c r="H40" i="1"/>
  <c r="H36" i="1"/>
  <c r="H39" i="1"/>
  <c r="H42" i="1"/>
  <c r="H41" i="1"/>
  <c r="H44" i="1"/>
  <c r="H46" i="1"/>
  <c r="H45" i="1"/>
  <c r="H43" i="1"/>
  <c r="H48" i="1"/>
  <c r="H49" i="1"/>
  <c r="H50" i="1"/>
  <c r="H51" i="1"/>
  <c r="H52" i="1"/>
  <c r="H53" i="1"/>
  <c r="H55" i="1"/>
  <c r="H56" i="1"/>
  <c r="H54" i="1"/>
  <c r="H47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6" i="1"/>
  <c r="G28" i="1"/>
  <c r="G29" i="1"/>
  <c r="G31" i="1"/>
  <c r="G30" i="1"/>
  <c r="G34" i="1"/>
  <c r="G33" i="1"/>
  <c r="G32" i="1"/>
  <c r="G37" i="1"/>
  <c r="G38" i="1"/>
  <c r="G35" i="1"/>
  <c r="G40" i="1"/>
  <c r="G36" i="1"/>
  <c r="G39" i="1"/>
  <c r="G42" i="1"/>
  <c r="G41" i="1"/>
  <c r="G44" i="1"/>
  <c r="G46" i="1"/>
  <c r="G45" i="1"/>
  <c r="G43" i="1"/>
  <c r="G48" i="1"/>
  <c r="G49" i="1"/>
  <c r="G50" i="1"/>
  <c r="G51" i="1"/>
  <c r="G52" i="1"/>
  <c r="G53" i="1"/>
  <c r="G55" i="1"/>
  <c r="G56" i="1"/>
  <c r="G54" i="1"/>
  <c r="G47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I74" i="1" l="1"/>
  <c r="K74" i="1"/>
  <c r="M16" i="1" l="1"/>
  <c r="M17" i="1"/>
  <c r="D74" i="1" l="1"/>
  <c r="E74" i="1"/>
  <c r="F74" i="1"/>
  <c r="H74" i="1" l="1"/>
  <c r="L74" i="1"/>
  <c r="G74" i="1"/>
  <c r="J74" i="1" l="1"/>
  <c r="M20" i="1"/>
  <c r="M72" i="1" l="1"/>
  <c r="M68" i="1"/>
  <c r="M28" i="1"/>
  <c r="M56" i="1"/>
  <c r="M58" i="1"/>
  <c r="M54" i="1"/>
  <c r="M44" i="1"/>
  <c r="M31" i="1"/>
  <c r="M27" i="1"/>
  <c r="M19" i="1"/>
  <c r="M55" i="1"/>
  <c r="M24" i="1"/>
  <c r="M33" i="1"/>
  <c r="M70" i="1"/>
  <c r="M66" i="1"/>
  <c r="M64" i="1"/>
  <c r="M40" i="1"/>
  <c r="M48" i="1"/>
  <c r="M46" i="1"/>
  <c r="M25" i="1"/>
  <c r="M51" i="1"/>
  <c r="M71" i="1"/>
  <c r="M59" i="1"/>
  <c r="M41" i="1"/>
  <c r="M47" i="1"/>
  <c r="M32" i="1"/>
  <c r="M22" i="1"/>
  <c r="M43" i="1"/>
  <c r="M67" i="1"/>
  <c r="M63" i="1"/>
  <c r="M61" i="1"/>
  <c r="M45" i="1"/>
  <c r="M29" i="1"/>
  <c r="M57" i="1"/>
  <c r="M39" i="1"/>
  <c r="M50" i="1"/>
  <c r="M49" i="1"/>
  <c r="M30" i="1"/>
  <c r="M34" i="1"/>
  <c r="M23" i="1"/>
  <c r="M21" i="1"/>
  <c r="M73" i="1"/>
  <c r="M65" i="1"/>
  <c r="M69" i="1"/>
  <c r="M62" i="1"/>
  <c r="M60" i="1"/>
  <c r="M52" i="1"/>
  <c r="M35" i="1"/>
  <c r="M36" i="1"/>
  <c r="M42" i="1"/>
  <c r="M38" i="1"/>
  <c r="M37" i="1"/>
  <c r="M53" i="1"/>
  <c r="M18" i="1"/>
  <c r="M26" i="1"/>
  <c r="M74" i="1" l="1"/>
  <c r="N74" i="1"/>
  <c r="O60" i="1" s="1"/>
  <c r="O26" i="1" l="1"/>
  <c r="O18" i="1"/>
  <c r="O58" i="1"/>
  <c r="O23" i="1"/>
  <c r="O54" i="1"/>
  <c r="O72" i="1"/>
  <c r="O27" i="1"/>
  <c r="O66" i="1"/>
  <c r="O73" i="1"/>
  <c r="O67" i="1"/>
  <c r="O64" i="1"/>
  <c r="O16" i="1"/>
  <c r="O47" i="1"/>
  <c r="O36" i="1"/>
  <c r="O34" i="1"/>
  <c r="O31" i="1"/>
  <c r="O45" i="1"/>
  <c r="O29" i="1"/>
  <c r="O25" i="1"/>
  <c r="O57" i="1"/>
  <c r="O38" i="1"/>
  <c r="O22" i="1"/>
  <c r="O50" i="1"/>
  <c r="O33" i="1"/>
  <c r="O55" i="1"/>
  <c r="O30" i="1"/>
  <c r="O56" i="1"/>
  <c r="O44" i="1"/>
  <c r="O20" i="1"/>
  <c r="O53" i="1"/>
  <c r="O65" i="1"/>
  <c r="O59" i="1"/>
  <c r="O35" i="1"/>
  <c r="O42" i="1"/>
  <c r="O68" i="1"/>
  <c r="O32" i="1"/>
  <c r="O49" i="1"/>
  <c r="O48" i="1"/>
  <c r="O40" i="1"/>
  <c r="O21" i="1"/>
  <c r="O24" i="1"/>
  <c r="O61" i="1"/>
  <c r="O37" i="1"/>
  <c r="O43" i="1"/>
  <c r="O63" i="1"/>
  <c r="O39" i="1"/>
  <c r="O51" i="1"/>
  <c r="O69" i="1"/>
  <c r="O70" i="1"/>
  <c r="O17" i="1"/>
  <c r="O52" i="1"/>
  <c r="O62" i="1"/>
  <c r="O71" i="1"/>
  <c r="O28" i="1"/>
  <c r="O41" i="1"/>
  <c r="O46" i="1"/>
  <c r="O19" i="1"/>
  <c r="O74" i="1" l="1"/>
</calcChain>
</file>

<file path=xl/sharedStrings.xml><?xml version="1.0" encoding="utf-8"?>
<sst xmlns="http://schemas.openxmlformats.org/spreadsheetml/2006/main" count="225" uniqueCount="137">
  <si>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</si>
  <si>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</si>
  <si>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</si>
  <si>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</si>
  <si>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</si>
  <si>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</si>
  <si>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</si>
  <si>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</si>
  <si>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</si>
  <si>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</si>
  <si>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</si>
  <si>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</si>
  <si>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</si>
  <si>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</si>
  <si>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</si>
  <si>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</si>
  <si>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</si>
  <si>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</si>
  <si>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</si>
  <si>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</si>
  <si>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</si>
  <si>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</si>
  <si>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</si>
  <si>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</si>
  <si>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</si>
  <si>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</si>
  <si>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</si>
  <si>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</si>
  <si>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</si>
  <si>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</si>
  <si>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</si>
  <si>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</si>
  <si>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</si>
  <si>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</si>
  <si>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</si>
  <si>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</si>
  <si>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</si>
  <si>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</si>
  <si>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</si>
  <si>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</si>
  <si>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</si>
  <si>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</si>
  <si>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</si>
  <si>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</si>
  <si>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</si>
  <si>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</si>
  <si>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</si>
  <si>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</si>
  <si>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</si>
  <si>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</si>
  <si>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</si>
  <si>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</si>
  <si>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</si>
  <si>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</si>
  <si>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</si>
  <si>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</si>
  <si>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</si>
  <si>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</si>
  <si>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</si>
  <si>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</si>
  <si>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</si>
  <si>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</si>
  <si>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</si>
  <si>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</si>
  <si>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</si>
  <si>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</si>
  <si>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</si>
  <si>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</si>
  <si>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</si>
  <si>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</si>
  <si>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</si>
  <si>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</si>
  <si>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</si>
  <si>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</si>
  <si>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</si>
  <si>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</si>
  <si>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</si>
  <si>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</si>
  <si>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</si>
  <si>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</si>
  <si>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</si>
  <si>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</si>
  <si>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</si>
  <si>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</si>
  <si>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</si>
  <si>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</si>
  <si>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</si>
  <si>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</si>
  <si>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</si>
  <si>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</si>
  <si>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</si>
  <si>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</si>
  <si>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</si>
  <si>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</si>
  <si>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</si>
  <si>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</si>
  <si>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</si>
  <si>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</si>
  <si>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</si>
  <si>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</si>
  <si>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</si>
  <si>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</si>
  <si>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</si>
  <si>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</si>
  <si>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</si>
  <si>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</si>
  <si>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</si>
  <si>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</si>
  <si>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</si>
  <si>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</si>
  <si>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</si>
  <si>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</si>
  <si>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</si>
  <si>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</si>
  <si>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</si>
  <si>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</si>
  <si>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</si>
  <si>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</si>
  <si>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</si>
  <si>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</si>
  <si>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</si>
  <si>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</si>
  <si>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</si>
  <si>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</si>
  <si>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</si>
  <si>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</si>
  <si>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</si>
  <si>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</si>
  <si>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</si>
  <si>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</si>
  <si>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</si>
  <si>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</si>
  <si>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</si>
  <si>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</si>
  <si>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</si>
  <si>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4-р сарын арилжааны дүн</t>
  </si>
  <si>
    <t xml:space="preserve">2018 оны 5 дугаар сарын 10-ны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</si>
</sst>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8" xfId="1" applyFont="1" applyFill="1" applyBorder="1" applyAlignment="1">
      <alignment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165" fontId="2" fillId="4" borderId="17" xfId="2" applyNumberFormat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6296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>
            <v>0</v>
          </cell>
          <cell r="R9"/>
          <cell r="S9"/>
          <cell r="T9"/>
          <cell r="U9"/>
          <cell r="V9"/>
          <cell r="W9"/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I10"/>
          <cell r="J10"/>
          <cell r="K10"/>
          <cell r="L10"/>
          <cell r="M10"/>
          <cell r="N10"/>
          <cell r="O10"/>
          <cell r="P10"/>
          <cell r="Q10">
            <v>0</v>
          </cell>
          <cell r="R10"/>
          <cell r="S10"/>
          <cell r="T10"/>
          <cell r="U10"/>
          <cell r="V10"/>
          <cell r="W10"/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I11"/>
          <cell r="J11"/>
          <cell r="K11"/>
          <cell r="L11"/>
          <cell r="M11"/>
          <cell r="N11"/>
          <cell r="O11"/>
          <cell r="P11"/>
          <cell r="Q11">
            <v>0</v>
          </cell>
          <cell r="R11"/>
          <cell r="S11"/>
          <cell r="T11"/>
          <cell r="U11"/>
          <cell r="V11"/>
          <cell r="W11"/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200273404.86000001</v>
          </cell>
          <cell r="F12">
            <v>154537</v>
          </cell>
          <cell r="G12">
            <v>127086661.34999999</v>
          </cell>
          <cell r="H12">
            <v>327360066.21000004</v>
          </cell>
          <cell r="I12"/>
          <cell r="J12"/>
          <cell r="K12"/>
          <cell r="L12"/>
          <cell r="M12"/>
          <cell r="N12"/>
          <cell r="O12"/>
          <cell r="P12"/>
          <cell r="Q12">
            <v>0</v>
          </cell>
          <cell r="R12"/>
          <cell r="S12"/>
          <cell r="T12"/>
          <cell r="U12"/>
          <cell r="V12"/>
          <cell r="W12"/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>
            <v>0</v>
          </cell>
          <cell r="R13"/>
          <cell r="S13"/>
          <cell r="T13"/>
          <cell r="U13"/>
          <cell r="V13"/>
          <cell r="W13"/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60320378.640000001</v>
          </cell>
          <cell r="F14">
            <v>1053594</v>
          </cell>
          <cell r="G14">
            <v>46840079.219999999</v>
          </cell>
          <cell r="H14">
            <v>107160457.86</v>
          </cell>
          <cell r="I14"/>
          <cell r="J14"/>
          <cell r="K14"/>
          <cell r="L14"/>
          <cell r="M14"/>
          <cell r="N14"/>
          <cell r="O14"/>
          <cell r="P14"/>
          <cell r="Q14">
            <v>0</v>
          </cell>
          <cell r="R14"/>
          <cell r="S14"/>
          <cell r="T14"/>
          <cell r="U14"/>
          <cell r="V14"/>
          <cell r="W14"/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>
            <v>0</v>
          </cell>
          <cell r="R15"/>
          <cell r="S15"/>
          <cell r="T15"/>
          <cell r="U15"/>
          <cell r="V15"/>
          <cell r="W15"/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446374014.83999997</v>
          </cell>
          <cell r="F16">
            <v>1662885</v>
          </cell>
          <cell r="G16">
            <v>496124479.63999999</v>
          </cell>
          <cell r="H16">
            <v>942498494.48000002</v>
          </cell>
          <cell r="I16"/>
          <cell r="J16"/>
          <cell r="K16"/>
          <cell r="L16"/>
          <cell r="M16"/>
          <cell r="N16"/>
          <cell r="O16"/>
          <cell r="P16"/>
          <cell r="Q16">
            <v>0</v>
          </cell>
          <cell r="R16"/>
          <cell r="S16"/>
          <cell r="T16"/>
          <cell r="U16"/>
          <cell r="V16"/>
          <cell r="W16"/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>
            <v>0</v>
          </cell>
          <cell r="R17"/>
          <cell r="S17"/>
          <cell r="T17"/>
          <cell r="U17"/>
          <cell r="V17"/>
          <cell r="W17"/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51296804.119999997</v>
          </cell>
          <cell r="F18">
            <v>0</v>
          </cell>
          <cell r="G18">
            <v>0</v>
          </cell>
          <cell r="H18">
            <v>51296804.119999997</v>
          </cell>
          <cell r="I18"/>
          <cell r="J18"/>
          <cell r="K18"/>
          <cell r="L18"/>
          <cell r="M18"/>
          <cell r="N18"/>
          <cell r="O18"/>
          <cell r="P18"/>
          <cell r="Q18">
            <v>0</v>
          </cell>
          <cell r="R18"/>
          <cell r="S18"/>
          <cell r="T18"/>
          <cell r="U18"/>
          <cell r="V18"/>
          <cell r="W18"/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93101285.510000005</v>
          </cell>
          <cell r="F19">
            <v>979307</v>
          </cell>
          <cell r="G19">
            <v>77545194.810000002</v>
          </cell>
          <cell r="H19">
            <v>170646480.31999999</v>
          </cell>
          <cell r="I19"/>
          <cell r="J19"/>
          <cell r="K19"/>
          <cell r="L19"/>
          <cell r="M19"/>
          <cell r="N19"/>
          <cell r="O19"/>
          <cell r="P19"/>
          <cell r="Q19">
            <v>0</v>
          </cell>
          <cell r="R19"/>
          <cell r="S19"/>
          <cell r="T19"/>
          <cell r="U19"/>
          <cell r="V19"/>
          <cell r="W19"/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5919539.7999999998</v>
          </cell>
          <cell r="H20">
            <v>5919539.7999999998</v>
          </cell>
          <cell r="I20"/>
          <cell r="J20"/>
          <cell r="K20"/>
          <cell r="L20"/>
          <cell r="M20"/>
          <cell r="N20"/>
          <cell r="O20"/>
          <cell r="P20"/>
          <cell r="Q20">
            <v>0</v>
          </cell>
          <cell r="R20"/>
          <cell r="S20"/>
          <cell r="T20"/>
          <cell r="U20"/>
          <cell r="V20"/>
          <cell r="W20"/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I21"/>
          <cell r="J21"/>
          <cell r="K21"/>
          <cell r="L21"/>
          <cell r="M21"/>
          <cell r="N21"/>
          <cell r="O21"/>
          <cell r="P21"/>
          <cell r="Q21">
            <v>0</v>
          </cell>
          <cell r="R21"/>
          <cell r="S21"/>
          <cell r="T21"/>
          <cell r="U21"/>
          <cell r="V21"/>
          <cell r="W21"/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224813166.97999999</v>
          </cell>
          <cell r="F22">
            <v>3028526</v>
          </cell>
          <cell r="G22">
            <v>278575611.31</v>
          </cell>
          <cell r="H22">
            <v>503388778.28999996</v>
          </cell>
          <cell r="I22"/>
          <cell r="J22"/>
          <cell r="K22"/>
          <cell r="L22"/>
          <cell r="M22"/>
          <cell r="N22"/>
          <cell r="O22"/>
          <cell r="P22"/>
          <cell r="Q22">
            <v>0</v>
          </cell>
          <cell r="R22"/>
          <cell r="S22"/>
          <cell r="T22"/>
          <cell r="U22"/>
          <cell r="V22"/>
          <cell r="W22"/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91352031.800000012</v>
          </cell>
          <cell r="H23">
            <v>526364429.08999997</v>
          </cell>
          <cell r="I23"/>
          <cell r="J23"/>
          <cell r="K23"/>
          <cell r="L23"/>
          <cell r="M23"/>
          <cell r="N23"/>
          <cell r="O23"/>
          <cell r="P23"/>
          <cell r="Q23">
            <v>0</v>
          </cell>
          <cell r="R23"/>
          <cell r="S23"/>
          <cell r="T23"/>
          <cell r="U23"/>
          <cell r="V23"/>
          <cell r="W23"/>
          <cell r="X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/>
          <cell r="S24"/>
          <cell r="T24"/>
          <cell r="U24"/>
          <cell r="V24"/>
          <cell r="W24"/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>
            <v>0</v>
          </cell>
          <cell r="R25"/>
          <cell r="S25"/>
          <cell r="T25"/>
          <cell r="U25"/>
          <cell r="V25"/>
          <cell r="W25"/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I26"/>
          <cell r="J26"/>
          <cell r="K26"/>
          <cell r="L26"/>
          <cell r="M26"/>
          <cell r="N26"/>
          <cell r="O26"/>
          <cell r="P26"/>
          <cell r="Q26">
            <v>0</v>
          </cell>
          <cell r="R26"/>
          <cell r="S26"/>
          <cell r="T26"/>
          <cell r="U26"/>
          <cell r="V26"/>
          <cell r="W26"/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>
            <v>0</v>
          </cell>
          <cell r="R27"/>
          <cell r="S27"/>
          <cell r="T27"/>
          <cell r="U27"/>
          <cell r="V27"/>
          <cell r="W27"/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I28"/>
          <cell r="J28"/>
          <cell r="K28"/>
          <cell r="L28"/>
          <cell r="M28"/>
          <cell r="N28"/>
          <cell r="O28"/>
          <cell r="P28"/>
          <cell r="Q28">
            <v>0</v>
          </cell>
          <cell r="R28"/>
          <cell r="S28"/>
          <cell r="T28"/>
          <cell r="U28"/>
          <cell r="V28"/>
          <cell r="W28"/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I29"/>
          <cell r="J29"/>
          <cell r="K29"/>
          <cell r="L29"/>
          <cell r="M29"/>
          <cell r="N29"/>
          <cell r="O29"/>
          <cell r="P29"/>
          <cell r="Q29">
            <v>0</v>
          </cell>
          <cell r="R29"/>
          <cell r="S29"/>
          <cell r="T29"/>
          <cell r="U29"/>
          <cell r="V29"/>
          <cell r="W29"/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>
            <v>0</v>
          </cell>
          <cell r="R30"/>
          <cell r="S30"/>
          <cell r="T30"/>
          <cell r="U30"/>
          <cell r="V30"/>
          <cell r="W30"/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>
            <v>0</v>
          </cell>
          <cell r="R31"/>
          <cell r="S31"/>
          <cell r="T31"/>
          <cell r="U31"/>
          <cell r="V31"/>
          <cell r="W31"/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>
            <v>0</v>
          </cell>
          <cell r="R32"/>
          <cell r="S32"/>
          <cell r="T32"/>
          <cell r="U32"/>
          <cell r="V32"/>
          <cell r="W32"/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1117251.8999999999</v>
          </cell>
          <cell r="I33"/>
          <cell r="J33"/>
          <cell r="K33"/>
          <cell r="L33"/>
          <cell r="M33"/>
          <cell r="N33"/>
          <cell r="O33"/>
          <cell r="P33"/>
          <cell r="Q33">
            <v>0</v>
          </cell>
          <cell r="R33"/>
          <cell r="S33"/>
          <cell r="T33"/>
          <cell r="U33"/>
          <cell r="V33"/>
          <cell r="W33"/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6179941444.9899998</v>
          </cell>
          <cell r="H34">
            <v>12407464368.779999</v>
          </cell>
          <cell r="I34"/>
          <cell r="J34"/>
          <cell r="K34"/>
          <cell r="L34"/>
          <cell r="M34"/>
          <cell r="N34"/>
          <cell r="O34"/>
          <cell r="P34"/>
          <cell r="Q34">
            <v>0</v>
          </cell>
          <cell r="R34"/>
          <cell r="S34"/>
          <cell r="T34"/>
          <cell r="U34"/>
          <cell r="V34"/>
          <cell r="W34"/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I35"/>
          <cell r="J35"/>
          <cell r="K35"/>
          <cell r="L35"/>
          <cell r="M35"/>
          <cell r="N35"/>
          <cell r="O35"/>
          <cell r="P35"/>
          <cell r="Q35">
            <v>0</v>
          </cell>
          <cell r="R35"/>
          <cell r="S35"/>
          <cell r="T35"/>
          <cell r="U35"/>
          <cell r="V35"/>
          <cell r="W35"/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I36"/>
          <cell r="J36"/>
          <cell r="K36"/>
          <cell r="L36"/>
          <cell r="M36"/>
          <cell r="N36"/>
          <cell r="O36"/>
          <cell r="P36"/>
          <cell r="Q36">
            <v>0</v>
          </cell>
          <cell r="R36"/>
          <cell r="S36"/>
          <cell r="T36"/>
          <cell r="U36"/>
          <cell r="V36"/>
          <cell r="W36"/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491355352.68000001</v>
          </cell>
          <cell r="I37"/>
          <cell r="J37"/>
          <cell r="K37"/>
          <cell r="L37"/>
          <cell r="M37">
            <v>1000</v>
          </cell>
          <cell r="N37">
            <v>100000000</v>
          </cell>
          <cell r="O37"/>
          <cell r="P37"/>
          <cell r="Q37">
            <v>100000000</v>
          </cell>
          <cell r="R37"/>
          <cell r="S37"/>
          <cell r="T37">
            <v>5000</v>
          </cell>
          <cell r="U37">
            <v>495500000</v>
          </cell>
          <cell r="V37"/>
          <cell r="W37"/>
          <cell r="X37">
            <v>495500000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37927844.600000001</v>
          </cell>
          <cell r="H38">
            <v>37927844.600000001</v>
          </cell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/>
          <cell r="S38"/>
          <cell r="T38"/>
          <cell r="U38"/>
          <cell r="V38"/>
          <cell r="W38"/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>
            <v>0</v>
          </cell>
          <cell r="R39"/>
          <cell r="S39"/>
          <cell r="T39"/>
          <cell r="U39"/>
          <cell r="V39"/>
          <cell r="W39"/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28489223.850000001</v>
          </cell>
          <cell r="F40">
            <v>11923</v>
          </cell>
          <cell r="G40">
            <v>2074912</v>
          </cell>
          <cell r="H40">
            <v>30564135.850000001</v>
          </cell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/>
          <cell r="S40"/>
          <cell r="T40"/>
          <cell r="U40"/>
          <cell r="V40"/>
          <cell r="W40"/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>
            <v>0</v>
          </cell>
          <cell r="R41"/>
          <cell r="S41"/>
          <cell r="T41"/>
          <cell r="U41"/>
          <cell r="V41"/>
          <cell r="W41"/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89234322.099999994</v>
          </cell>
          <cell r="F42">
            <v>1175</v>
          </cell>
          <cell r="G42">
            <v>5454240</v>
          </cell>
          <cell r="H42">
            <v>94688562.099999994</v>
          </cell>
          <cell r="I42"/>
          <cell r="J42"/>
          <cell r="K42"/>
          <cell r="L42"/>
          <cell r="M42"/>
          <cell r="N42"/>
          <cell r="O42"/>
          <cell r="P42"/>
          <cell r="Q42">
            <v>0</v>
          </cell>
          <cell r="R42"/>
          <cell r="S42"/>
          <cell r="T42"/>
          <cell r="U42"/>
          <cell r="V42"/>
          <cell r="W42"/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I43"/>
          <cell r="J43"/>
          <cell r="K43"/>
          <cell r="L43"/>
          <cell r="M43"/>
          <cell r="N43"/>
          <cell r="O43"/>
          <cell r="P43"/>
          <cell r="Q43">
            <v>0</v>
          </cell>
          <cell r="R43"/>
          <cell r="S43"/>
          <cell r="T43"/>
          <cell r="U43"/>
          <cell r="V43"/>
          <cell r="W43"/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I44"/>
          <cell r="J44"/>
          <cell r="K44"/>
          <cell r="L44"/>
          <cell r="M44"/>
          <cell r="N44"/>
          <cell r="O44"/>
          <cell r="P44"/>
          <cell r="Q44">
            <v>0</v>
          </cell>
          <cell r="R44"/>
          <cell r="S44"/>
          <cell r="T44"/>
          <cell r="U44"/>
          <cell r="V44"/>
          <cell r="W44"/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I45"/>
          <cell r="J45"/>
          <cell r="K45"/>
          <cell r="L45"/>
          <cell r="M45"/>
          <cell r="N45"/>
          <cell r="O45"/>
          <cell r="P45"/>
          <cell r="Q45">
            <v>0</v>
          </cell>
          <cell r="R45"/>
          <cell r="S45"/>
          <cell r="T45"/>
          <cell r="U45"/>
          <cell r="V45"/>
          <cell r="W45"/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182464006.28999999</v>
          </cell>
          <cell r="F46">
            <v>470843</v>
          </cell>
          <cell r="G46">
            <v>420855352.92000002</v>
          </cell>
          <cell r="H46">
            <v>603319359.21000004</v>
          </cell>
          <cell r="I46"/>
          <cell r="J46"/>
          <cell r="K46"/>
          <cell r="L46"/>
          <cell r="M46"/>
          <cell r="N46"/>
          <cell r="O46"/>
          <cell r="P46"/>
          <cell r="Q46">
            <v>0</v>
          </cell>
          <cell r="R46"/>
          <cell r="S46"/>
          <cell r="T46"/>
          <cell r="U46"/>
          <cell r="V46">
            <v>5000</v>
          </cell>
          <cell r="W46">
            <v>495500000</v>
          </cell>
          <cell r="X46">
            <v>495500000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I47"/>
          <cell r="J47"/>
          <cell r="K47"/>
          <cell r="L47"/>
          <cell r="M47"/>
          <cell r="N47"/>
          <cell r="O47"/>
          <cell r="P47"/>
          <cell r="Q47">
            <v>0</v>
          </cell>
          <cell r="R47"/>
          <cell r="S47"/>
          <cell r="T47"/>
          <cell r="U47"/>
          <cell r="V47"/>
          <cell r="W47"/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7621753.3000000007</v>
          </cell>
          <cell r="I48"/>
          <cell r="J48"/>
          <cell r="K48"/>
          <cell r="L48"/>
          <cell r="M48"/>
          <cell r="N48"/>
          <cell r="O48"/>
          <cell r="P48"/>
          <cell r="Q48">
            <v>0</v>
          </cell>
          <cell r="R48"/>
          <cell r="S48"/>
          <cell r="T48"/>
          <cell r="U48"/>
          <cell r="V48"/>
          <cell r="W48"/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11366076.380000001</v>
          </cell>
          <cell r="F49">
            <v>122132</v>
          </cell>
          <cell r="G49">
            <v>16738610.91</v>
          </cell>
          <cell r="H49">
            <v>28104687.289999999</v>
          </cell>
          <cell r="I49"/>
          <cell r="J49"/>
          <cell r="K49"/>
          <cell r="L49"/>
          <cell r="M49"/>
          <cell r="N49"/>
          <cell r="O49"/>
          <cell r="P49"/>
          <cell r="Q49">
            <v>0</v>
          </cell>
          <cell r="R49"/>
          <cell r="S49"/>
          <cell r="T49"/>
          <cell r="U49"/>
          <cell r="V49"/>
          <cell r="W49"/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>
            <v>0</v>
          </cell>
          <cell r="R50"/>
          <cell r="S50"/>
          <cell r="T50"/>
          <cell r="U50"/>
          <cell r="V50"/>
          <cell r="W50"/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128577052.15000001</v>
          </cell>
          <cell r="H51">
            <v>237476130.56</v>
          </cell>
          <cell r="I51"/>
          <cell r="J51"/>
          <cell r="K51"/>
          <cell r="L51"/>
          <cell r="M51"/>
          <cell r="N51"/>
          <cell r="O51">
            <v>1000</v>
          </cell>
          <cell r="P51">
            <v>100000000</v>
          </cell>
          <cell r="Q51">
            <v>100000000</v>
          </cell>
          <cell r="R51"/>
          <cell r="S51"/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I52"/>
          <cell r="J52"/>
          <cell r="K52"/>
          <cell r="L52"/>
          <cell r="M52"/>
          <cell r="N52"/>
          <cell r="O52"/>
          <cell r="P52"/>
          <cell r="Q52">
            <v>0</v>
          </cell>
          <cell r="R52"/>
          <cell r="S52"/>
          <cell r="T52"/>
          <cell r="U52"/>
          <cell r="V52"/>
          <cell r="W52"/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>
            <v>0</v>
          </cell>
          <cell r="R53"/>
          <cell r="S53"/>
          <cell r="T53"/>
          <cell r="U53"/>
          <cell r="V53"/>
          <cell r="W53"/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I54"/>
          <cell r="J54"/>
          <cell r="K54"/>
          <cell r="L54"/>
          <cell r="M54"/>
          <cell r="N54"/>
          <cell r="O54"/>
          <cell r="P54"/>
          <cell r="Q54">
            <v>0</v>
          </cell>
          <cell r="R54"/>
          <cell r="S54"/>
          <cell r="T54"/>
          <cell r="U54"/>
          <cell r="V54"/>
          <cell r="W54"/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I55"/>
          <cell r="J55"/>
          <cell r="K55"/>
          <cell r="L55"/>
          <cell r="M55"/>
          <cell r="N55"/>
          <cell r="O55"/>
          <cell r="P55"/>
          <cell r="Q55">
            <v>0</v>
          </cell>
          <cell r="R55"/>
          <cell r="S55"/>
          <cell r="T55"/>
          <cell r="U55"/>
          <cell r="V55"/>
          <cell r="W55"/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>
            <v>0</v>
          </cell>
          <cell r="R56"/>
          <cell r="S56"/>
          <cell r="T56"/>
          <cell r="U56"/>
          <cell r="V56"/>
          <cell r="W56"/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236224214.11000001</v>
          </cell>
          <cell r="H57">
            <v>366221902.23000002</v>
          </cell>
          <cell r="I57"/>
          <cell r="J57"/>
          <cell r="K57"/>
          <cell r="L57"/>
          <cell r="M57"/>
          <cell r="N57"/>
          <cell r="O57"/>
          <cell r="P57"/>
          <cell r="Q57">
            <v>0</v>
          </cell>
          <cell r="R57"/>
          <cell r="S57"/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30042870.719999999</v>
          </cell>
          <cell r="H58">
            <v>39524370.719999999</v>
          </cell>
          <cell r="I58"/>
          <cell r="J58"/>
          <cell r="K58"/>
          <cell r="L58"/>
          <cell r="M58"/>
          <cell r="N58"/>
          <cell r="O58"/>
          <cell r="P58"/>
          <cell r="Q58">
            <v>0</v>
          </cell>
          <cell r="R58"/>
          <cell r="S58"/>
          <cell r="T58"/>
          <cell r="U58"/>
          <cell r="V58"/>
          <cell r="W58"/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I59"/>
          <cell r="J59"/>
          <cell r="K59"/>
          <cell r="L59"/>
          <cell r="M59"/>
          <cell r="N59"/>
          <cell r="O59"/>
          <cell r="P59"/>
          <cell r="Q59">
            <v>0</v>
          </cell>
          <cell r="R59"/>
          <cell r="S59"/>
          <cell r="T59"/>
          <cell r="U59"/>
          <cell r="V59"/>
          <cell r="W59"/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I60"/>
          <cell r="J60"/>
          <cell r="K60"/>
          <cell r="L60"/>
          <cell r="M60"/>
          <cell r="N60"/>
          <cell r="O60"/>
          <cell r="P60"/>
          <cell r="Q60">
            <v>0</v>
          </cell>
          <cell r="R60"/>
          <cell r="S60"/>
          <cell r="T60"/>
          <cell r="U60"/>
          <cell r="V60"/>
          <cell r="W60"/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53171495.219999999</v>
          </cell>
          <cell r="H61">
            <v>54325095.219999999</v>
          </cell>
          <cell r="I61"/>
          <cell r="J61"/>
          <cell r="K61"/>
          <cell r="L61"/>
          <cell r="M61"/>
          <cell r="N61"/>
          <cell r="O61"/>
          <cell r="P61"/>
          <cell r="Q61">
            <v>0</v>
          </cell>
          <cell r="R61"/>
          <cell r="S61"/>
          <cell r="T61"/>
          <cell r="U61"/>
          <cell r="V61"/>
          <cell r="W61"/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28482752.309999999</v>
          </cell>
          <cell r="F62">
            <v>112948</v>
          </cell>
          <cell r="G62">
            <v>21588504.41</v>
          </cell>
          <cell r="H62">
            <v>50071256.719999999</v>
          </cell>
          <cell r="I62"/>
          <cell r="J62"/>
          <cell r="K62"/>
          <cell r="L62"/>
          <cell r="M62"/>
          <cell r="N62"/>
          <cell r="O62"/>
          <cell r="P62"/>
          <cell r="Q62">
            <v>0</v>
          </cell>
          <cell r="R62"/>
          <cell r="S62"/>
          <cell r="T62"/>
          <cell r="U62"/>
          <cell r="V62"/>
          <cell r="W62"/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/>
          <cell r="S63"/>
          <cell r="T63"/>
          <cell r="U63"/>
          <cell r="V63"/>
          <cell r="W63"/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/>
          <cell r="K64"/>
          <cell r="L64"/>
          <cell r="M64"/>
          <cell r="N64"/>
          <cell r="O64"/>
          <cell r="P64"/>
          <cell r="Q64">
            <v>0</v>
          </cell>
          <cell r="R64"/>
          <cell r="S64"/>
          <cell r="T64"/>
          <cell r="U64"/>
          <cell r="V64"/>
          <cell r="W64"/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>
            <v>0</v>
          </cell>
          <cell r="R65"/>
          <cell r="S65"/>
          <cell r="T65"/>
          <cell r="U65"/>
          <cell r="V65"/>
          <cell r="W65"/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I66"/>
          <cell r="J66"/>
          <cell r="K66"/>
          <cell r="L66"/>
          <cell r="M66"/>
          <cell r="N66"/>
          <cell r="O66"/>
          <cell r="P66"/>
          <cell r="Q66">
            <v>0</v>
          </cell>
          <cell r="R66"/>
          <cell r="S66"/>
          <cell r="T66"/>
          <cell r="U66"/>
          <cell r="V66"/>
          <cell r="W66"/>
          <cell r="X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200273404.86000001</v>
          </cell>
          <cell r="F12">
            <v>154537</v>
          </cell>
          <cell r="G12">
            <v>127086661.34999999</v>
          </cell>
          <cell r="H12">
            <v>327360066.21000004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60320378.640000001</v>
          </cell>
          <cell r="F14">
            <v>1053594</v>
          </cell>
          <cell r="G14">
            <v>46840079.219999999</v>
          </cell>
          <cell r="H14">
            <v>107160457.86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446374014.83999997</v>
          </cell>
          <cell r="F16">
            <v>1662885</v>
          </cell>
          <cell r="G16">
            <v>496124479.63999999</v>
          </cell>
          <cell r="H16">
            <v>942498494.48000002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51296804.119999997</v>
          </cell>
          <cell r="F18">
            <v>0</v>
          </cell>
          <cell r="G18">
            <v>0</v>
          </cell>
          <cell r="H18">
            <v>51296804.119999997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93101285.510000005</v>
          </cell>
          <cell r="F19">
            <v>979307</v>
          </cell>
          <cell r="G19">
            <v>77545194.810000002</v>
          </cell>
          <cell r="H19">
            <v>170646480.31999999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5919539.7999999998</v>
          </cell>
          <cell r="H20">
            <v>5919539.7999999998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224813166.97999999</v>
          </cell>
          <cell r="F22">
            <v>3028526</v>
          </cell>
          <cell r="G22">
            <v>278575611.31</v>
          </cell>
          <cell r="H22">
            <v>503388778.28999996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91352031.800000012</v>
          </cell>
          <cell r="H23">
            <v>526364429.08999997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1117251.8999999999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6179941444.9899998</v>
          </cell>
          <cell r="H34">
            <v>12407464368.779999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491355352.68000001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1000</v>
          </cell>
          <cell r="N37">
            <v>100000000</v>
          </cell>
          <cell r="O37">
            <v>0</v>
          </cell>
          <cell r="P37">
            <v>0</v>
          </cell>
          <cell r="Q37">
            <v>100000000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37927844.600000001</v>
          </cell>
          <cell r="H38">
            <v>37927844.600000001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28489223.850000001</v>
          </cell>
          <cell r="F40">
            <v>11923</v>
          </cell>
          <cell r="G40">
            <v>2074912</v>
          </cell>
          <cell r="H40">
            <v>30564135.850000001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89234322.099999994</v>
          </cell>
          <cell r="F42">
            <v>1175</v>
          </cell>
          <cell r="G42">
            <v>5454240</v>
          </cell>
          <cell r="H42">
            <v>94688562.099999994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182464006.28999999</v>
          </cell>
          <cell r="F46">
            <v>470843</v>
          </cell>
          <cell r="G46">
            <v>420855352.92000002</v>
          </cell>
          <cell r="H46">
            <v>603319359.21000004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7621753.3000000007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11366076.380000001</v>
          </cell>
          <cell r="F49">
            <v>122132</v>
          </cell>
          <cell r="G49">
            <v>16738610.91</v>
          </cell>
          <cell r="H49">
            <v>28104687.289999999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128577052.15000001</v>
          </cell>
          <cell r="H51">
            <v>237476130.56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1000</v>
          </cell>
          <cell r="P51">
            <v>100000000</v>
          </cell>
          <cell r="Q51">
            <v>100000000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236224214.11000001</v>
          </cell>
          <cell r="H57">
            <v>366221902.23000002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30042870.719999999</v>
          </cell>
          <cell r="H58">
            <v>39524370.719999999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53171495.219999999</v>
          </cell>
          <cell r="H61">
            <v>54325095.219999999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28482752.309999999</v>
          </cell>
          <cell r="F62">
            <v>112948</v>
          </cell>
          <cell r="G62">
            <v>21588504.41</v>
          </cell>
          <cell r="H62">
            <v>50071256.719999999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>
            <v>0</v>
          </cell>
          <cell r="R9"/>
          <cell r="S9"/>
          <cell r="T9"/>
          <cell r="U9"/>
          <cell r="V9"/>
          <cell r="W9"/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I10"/>
          <cell r="J10"/>
          <cell r="K10"/>
          <cell r="L10"/>
          <cell r="M10"/>
          <cell r="N10"/>
          <cell r="O10"/>
          <cell r="P10"/>
          <cell r="Q10">
            <v>0</v>
          </cell>
          <cell r="R10"/>
          <cell r="S10"/>
          <cell r="T10"/>
          <cell r="U10"/>
          <cell r="V10"/>
          <cell r="W10"/>
          <cell r="X10">
            <v>0</v>
          </cell>
          <cell r="Y10">
            <v>19670</v>
          </cell>
          <cell r="Z10">
            <v>3108092.8</v>
          </cell>
          <cell r="AA10">
            <v>62641923.419999994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I11"/>
          <cell r="J11"/>
          <cell r="K11"/>
          <cell r="L11"/>
          <cell r="M11"/>
          <cell r="N11"/>
          <cell r="O11"/>
          <cell r="P11"/>
          <cell r="Q11">
            <v>0</v>
          </cell>
          <cell r="R11"/>
          <cell r="S11"/>
          <cell r="T11"/>
          <cell r="U11"/>
          <cell r="V11"/>
          <cell r="W11"/>
          <cell r="X11">
            <v>0</v>
          </cell>
          <cell r="Y11">
            <v>205</v>
          </cell>
          <cell r="Z11">
            <v>885880</v>
          </cell>
          <cell r="AA11">
            <v>9247538.4000000004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200273404.86000001</v>
          </cell>
          <cell r="F12">
            <v>154537</v>
          </cell>
          <cell r="G12">
            <v>127086661.34999999</v>
          </cell>
          <cell r="H12">
            <v>327360066.21000004</v>
          </cell>
          <cell r="I12"/>
          <cell r="J12"/>
          <cell r="K12"/>
          <cell r="L12"/>
          <cell r="M12"/>
          <cell r="N12"/>
          <cell r="O12"/>
          <cell r="P12"/>
          <cell r="Q12">
            <v>0</v>
          </cell>
          <cell r="R12"/>
          <cell r="S12"/>
          <cell r="T12"/>
          <cell r="U12"/>
          <cell r="V12"/>
          <cell r="W12"/>
          <cell r="X12">
            <v>0</v>
          </cell>
          <cell r="Y12">
            <v>910637</v>
          </cell>
          <cell r="Z12">
            <v>327360066.21000004</v>
          </cell>
          <cell r="AA12">
            <v>1731390952.8200002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>
            <v>0</v>
          </cell>
          <cell r="R13"/>
          <cell r="S13"/>
          <cell r="T13"/>
          <cell r="U13"/>
          <cell r="V13"/>
          <cell r="W13"/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60320378.640000001</v>
          </cell>
          <cell r="F14">
            <v>1053594</v>
          </cell>
          <cell r="G14">
            <v>46840079.219999999</v>
          </cell>
          <cell r="H14">
            <v>107160457.86</v>
          </cell>
          <cell r="I14"/>
          <cell r="J14"/>
          <cell r="K14"/>
          <cell r="L14"/>
          <cell r="M14"/>
          <cell r="N14"/>
          <cell r="O14"/>
          <cell r="P14"/>
          <cell r="Q14">
            <v>0</v>
          </cell>
          <cell r="R14"/>
          <cell r="S14"/>
          <cell r="T14"/>
          <cell r="U14"/>
          <cell r="V14"/>
          <cell r="W14"/>
          <cell r="X14">
            <v>0</v>
          </cell>
          <cell r="Y14">
            <v>1344208</v>
          </cell>
          <cell r="Z14">
            <v>107160457.86</v>
          </cell>
          <cell r="AA14">
            <v>596761846.99000001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>
            <v>0</v>
          </cell>
          <cell r="R15"/>
          <cell r="S15"/>
          <cell r="T15"/>
          <cell r="U15"/>
          <cell r="V15"/>
          <cell r="W15"/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446374014.83999997</v>
          </cell>
          <cell r="F16">
            <v>1662885</v>
          </cell>
          <cell r="G16">
            <v>496124479.63999999</v>
          </cell>
          <cell r="H16">
            <v>942498494.48000002</v>
          </cell>
          <cell r="I16"/>
          <cell r="J16"/>
          <cell r="K16"/>
          <cell r="L16"/>
          <cell r="M16"/>
          <cell r="N16"/>
          <cell r="O16"/>
          <cell r="P16"/>
          <cell r="Q16">
            <v>0</v>
          </cell>
          <cell r="R16"/>
          <cell r="S16"/>
          <cell r="T16"/>
          <cell r="U16"/>
          <cell r="V16"/>
          <cell r="W16"/>
          <cell r="X16">
            <v>0</v>
          </cell>
          <cell r="Y16">
            <v>2888764</v>
          </cell>
          <cell r="Z16">
            <v>942498494.48000002</v>
          </cell>
          <cell r="AA16">
            <v>5147542238.1100006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>
            <v>0</v>
          </cell>
          <cell r="R17"/>
          <cell r="S17"/>
          <cell r="T17"/>
          <cell r="U17"/>
          <cell r="V17"/>
          <cell r="W17"/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51296804.119999997</v>
          </cell>
          <cell r="F18">
            <v>0</v>
          </cell>
          <cell r="G18">
            <v>0</v>
          </cell>
          <cell r="H18">
            <v>51296804.119999997</v>
          </cell>
          <cell r="I18"/>
          <cell r="J18"/>
          <cell r="K18"/>
          <cell r="L18"/>
          <cell r="M18"/>
          <cell r="N18"/>
          <cell r="O18"/>
          <cell r="P18"/>
          <cell r="Q18">
            <v>0</v>
          </cell>
          <cell r="R18"/>
          <cell r="S18"/>
          <cell r="T18"/>
          <cell r="U18"/>
          <cell r="V18"/>
          <cell r="W18"/>
          <cell r="X18">
            <v>0</v>
          </cell>
          <cell r="Y18">
            <v>326855</v>
          </cell>
          <cell r="Z18">
            <v>51296804.119999997</v>
          </cell>
          <cell r="AA18">
            <v>51296804.119999997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93101285.510000005</v>
          </cell>
          <cell r="F19">
            <v>979307</v>
          </cell>
          <cell r="G19">
            <v>77545194.810000002</v>
          </cell>
          <cell r="H19">
            <v>170646480.31999999</v>
          </cell>
          <cell r="I19"/>
          <cell r="J19"/>
          <cell r="K19"/>
          <cell r="L19"/>
          <cell r="M19"/>
          <cell r="N19"/>
          <cell r="O19"/>
          <cell r="P19"/>
          <cell r="Q19">
            <v>0</v>
          </cell>
          <cell r="R19"/>
          <cell r="S19"/>
          <cell r="T19"/>
          <cell r="U19"/>
          <cell r="V19"/>
          <cell r="W19"/>
          <cell r="X19">
            <v>0</v>
          </cell>
          <cell r="Y19">
            <v>1125537</v>
          </cell>
          <cell r="Z19">
            <v>170646480.31999999</v>
          </cell>
          <cell r="AA19">
            <v>982321406.90999985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5919539.7999999998</v>
          </cell>
          <cell r="H20">
            <v>5919539.7999999998</v>
          </cell>
          <cell r="I20"/>
          <cell r="J20"/>
          <cell r="K20"/>
          <cell r="L20"/>
          <cell r="M20"/>
          <cell r="N20"/>
          <cell r="O20"/>
          <cell r="P20"/>
          <cell r="Q20">
            <v>0</v>
          </cell>
          <cell r="R20"/>
          <cell r="S20"/>
          <cell r="T20"/>
          <cell r="U20"/>
          <cell r="V20"/>
          <cell r="W20"/>
          <cell r="X20">
            <v>0</v>
          </cell>
          <cell r="Y20">
            <v>40810</v>
          </cell>
          <cell r="Z20">
            <v>5919539.7999999998</v>
          </cell>
          <cell r="AA20">
            <v>56129487.799999997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I21"/>
          <cell r="J21"/>
          <cell r="K21"/>
          <cell r="L21"/>
          <cell r="M21"/>
          <cell r="N21"/>
          <cell r="O21"/>
          <cell r="P21"/>
          <cell r="Q21">
            <v>0</v>
          </cell>
          <cell r="R21"/>
          <cell r="S21"/>
          <cell r="T21"/>
          <cell r="U21"/>
          <cell r="V21"/>
          <cell r="W21"/>
          <cell r="X21">
            <v>0</v>
          </cell>
          <cell r="Y21">
            <v>26674</v>
          </cell>
          <cell r="Z21">
            <v>11893273</v>
          </cell>
          <cell r="AA21">
            <v>45260555.5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224813166.97999999</v>
          </cell>
          <cell r="F22">
            <v>3028526</v>
          </cell>
          <cell r="G22">
            <v>278575611.31</v>
          </cell>
          <cell r="H22">
            <v>503388778.28999996</v>
          </cell>
          <cell r="I22"/>
          <cell r="J22"/>
          <cell r="K22"/>
          <cell r="L22"/>
          <cell r="M22"/>
          <cell r="N22"/>
          <cell r="O22"/>
          <cell r="P22"/>
          <cell r="Q22">
            <v>0</v>
          </cell>
          <cell r="R22"/>
          <cell r="S22"/>
          <cell r="T22"/>
          <cell r="U22"/>
          <cell r="V22"/>
          <cell r="W22"/>
          <cell r="X22">
            <v>0</v>
          </cell>
          <cell r="Y22">
            <v>5122939</v>
          </cell>
          <cell r="Z22">
            <v>503388778.28999996</v>
          </cell>
          <cell r="AA22">
            <v>2083393184.03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91352031.800000012</v>
          </cell>
          <cell r="H23">
            <v>526364429.08999997</v>
          </cell>
          <cell r="I23"/>
          <cell r="J23"/>
          <cell r="K23"/>
          <cell r="L23"/>
          <cell r="M23"/>
          <cell r="N23"/>
          <cell r="O23"/>
          <cell r="P23"/>
          <cell r="Q23">
            <v>0</v>
          </cell>
          <cell r="R23"/>
          <cell r="S23"/>
          <cell r="T23"/>
          <cell r="U23"/>
          <cell r="V23"/>
          <cell r="W23"/>
          <cell r="X23">
            <v>0</v>
          </cell>
          <cell r="Y23">
            <v>10630610</v>
          </cell>
          <cell r="Z23">
            <v>526364429.08999997</v>
          </cell>
          <cell r="AA23">
            <v>34657847202.189995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/>
          <cell r="S24"/>
          <cell r="T24"/>
          <cell r="U24"/>
          <cell r="V24"/>
          <cell r="W24"/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>
            <v>0</v>
          </cell>
          <cell r="R25"/>
          <cell r="S25"/>
          <cell r="T25"/>
          <cell r="U25"/>
          <cell r="V25"/>
          <cell r="W25"/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I26"/>
          <cell r="J26"/>
          <cell r="K26"/>
          <cell r="L26"/>
          <cell r="M26"/>
          <cell r="N26"/>
          <cell r="O26"/>
          <cell r="P26"/>
          <cell r="Q26">
            <v>0</v>
          </cell>
          <cell r="R26"/>
          <cell r="S26"/>
          <cell r="T26"/>
          <cell r="U26"/>
          <cell r="V26"/>
          <cell r="W26"/>
          <cell r="X26">
            <v>0</v>
          </cell>
          <cell r="Y26">
            <v>138315</v>
          </cell>
          <cell r="Z26">
            <v>1503188755</v>
          </cell>
          <cell r="AA26">
            <v>7601382550.8500004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>
            <v>0</v>
          </cell>
          <cell r="R27"/>
          <cell r="S27"/>
          <cell r="T27"/>
          <cell r="U27"/>
          <cell r="V27"/>
          <cell r="W27"/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I28"/>
          <cell r="J28"/>
          <cell r="K28"/>
          <cell r="L28"/>
          <cell r="M28"/>
          <cell r="N28"/>
          <cell r="O28"/>
          <cell r="P28"/>
          <cell r="Q28">
            <v>0</v>
          </cell>
          <cell r="R28"/>
          <cell r="S28"/>
          <cell r="T28"/>
          <cell r="U28"/>
          <cell r="V28"/>
          <cell r="W28"/>
          <cell r="X28">
            <v>0</v>
          </cell>
          <cell r="Y28">
            <v>296272</v>
          </cell>
          <cell r="Z28">
            <v>41703740.93</v>
          </cell>
          <cell r="AA28">
            <v>123349742.72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I29"/>
          <cell r="J29"/>
          <cell r="K29"/>
          <cell r="L29"/>
          <cell r="M29"/>
          <cell r="N29"/>
          <cell r="O29"/>
          <cell r="P29"/>
          <cell r="Q29">
            <v>0</v>
          </cell>
          <cell r="R29"/>
          <cell r="S29"/>
          <cell r="T29"/>
          <cell r="U29"/>
          <cell r="V29"/>
          <cell r="W29"/>
          <cell r="X29">
            <v>0</v>
          </cell>
          <cell r="Y29">
            <v>107077</v>
          </cell>
          <cell r="Z29">
            <v>76653052</v>
          </cell>
          <cell r="AA29">
            <v>248889269.58999997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>
            <v>0</v>
          </cell>
          <cell r="R30"/>
          <cell r="S30"/>
          <cell r="T30"/>
          <cell r="U30"/>
          <cell r="V30"/>
          <cell r="W30"/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>
            <v>0</v>
          </cell>
          <cell r="R31"/>
          <cell r="S31"/>
          <cell r="T31"/>
          <cell r="U31"/>
          <cell r="V31"/>
          <cell r="W31"/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>
            <v>0</v>
          </cell>
          <cell r="R32"/>
          <cell r="S32"/>
          <cell r="T32"/>
          <cell r="U32"/>
          <cell r="V32"/>
          <cell r="W32"/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1117251.8999999999</v>
          </cell>
          <cell r="I33"/>
          <cell r="J33"/>
          <cell r="K33"/>
          <cell r="L33"/>
          <cell r="M33"/>
          <cell r="N33"/>
          <cell r="O33"/>
          <cell r="P33"/>
          <cell r="Q33">
            <v>0</v>
          </cell>
          <cell r="R33"/>
          <cell r="S33"/>
          <cell r="T33"/>
          <cell r="U33"/>
          <cell r="V33"/>
          <cell r="W33"/>
          <cell r="X33">
            <v>0</v>
          </cell>
          <cell r="Y33">
            <v>8519</v>
          </cell>
          <cell r="Z33">
            <v>1117251.8999999999</v>
          </cell>
          <cell r="AA33">
            <v>7365807.0299999993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6179941444.9899998</v>
          </cell>
          <cell r="H34">
            <v>12407464368.779999</v>
          </cell>
          <cell r="I34"/>
          <cell r="J34"/>
          <cell r="K34"/>
          <cell r="L34"/>
          <cell r="M34"/>
          <cell r="N34"/>
          <cell r="O34"/>
          <cell r="P34"/>
          <cell r="Q34">
            <v>0</v>
          </cell>
          <cell r="R34"/>
          <cell r="S34"/>
          <cell r="T34"/>
          <cell r="U34"/>
          <cell r="V34"/>
          <cell r="W34"/>
          <cell r="X34">
            <v>0</v>
          </cell>
          <cell r="Y34">
            <v>22392810</v>
          </cell>
          <cell r="Z34">
            <v>12407464368.779999</v>
          </cell>
          <cell r="AA34">
            <v>13391602375.289999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I35"/>
          <cell r="J35"/>
          <cell r="K35"/>
          <cell r="L35"/>
          <cell r="M35"/>
          <cell r="N35"/>
          <cell r="O35"/>
          <cell r="P35"/>
          <cell r="Q35">
            <v>0</v>
          </cell>
          <cell r="R35"/>
          <cell r="S35"/>
          <cell r="T35"/>
          <cell r="U35"/>
          <cell r="V35"/>
          <cell r="W35"/>
          <cell r="X35">
            <v>0</v>
          </cell>
          <cell r="Y35">
            <v>402620</v>
          </cell>
          <cell r="Z35">
            <v>100570611.17</v>
          </cell>
          <cell r="AA35">
            <v>237124250.46000004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I36"/>
          <cell r="J36"/>
          <cell r="K36"/>
          <cell r="L36"/>
          <cell r="M36"/>
          <cell r="N36"/>
          <cell r="O36"/>
          <cell r="P36"/>
          <cell r="Q36">
            <v>0</v>
          </cell>
          <cell r="R36"/>
          <cell r="S36"/>
          <cell r="T36"/>
          <cell r="U36"/>
          <cell r="V36"/>
          <cell r="W36"/>
          <cell r="X36">
            <v>0</v>
          </cell>
          <cell r="Y36">
            <v>371375</v>
          </cell>
          <cell r="Z36">
            <v>21449245.43</v>
          </cell>
          <cell r="AA36">
            <v>143273950.72999999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491355352.68000001</v>
          </cell>
          <cell r="I37"/>
          <cell r="J37"/>
          <cell r="K37"/>
          <cell r="L37"/>
          <cell r="M37">
            <v>1000</v>
          </cell>
          <cell r="N37">
            <v>100000000</v>
          </cell>
          <cell r="O37"/>
          <cell r="P37"/>
          <cell r="Q37">
            <v>100000000</v>
          </cell>
          <cell r="R37"/>
          <cell r="S37"/>
          <cell r="T37">
            <v>5000</v>
          </cell>
          <cell r="U37">
            <v>495500000</v>
          </cell>
          <cell r="V37"/>
          <cell r="W37"/>
          <cell r="X37">
            <v>495500000</v>
          </cell>
          <cell r="Y37">
            <v>2810104</v>
          </cell>
          <cell r="Z37">
            <v>1086855352.6800001</v>
          </cell>
          <cell r="AA37">
            <v>4177763380.6500006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37927844.600000001</v>
          </cell>
          <cell r="H38">
            <v>37927844.600000001</v>
          </cell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/>
          <cell r="S38"/>
          <cell r="T38"/>
          <cell r="U38"/>
          <cell r="V38"/>
          <cell r="W38"/>
          <cell r="X38">
            <v>0</v>
          </cell>
          <cell r="Y38">
            <v>148523</v>
          </cell>
          <cell r="Z38">
            <v>37927844.600000001</v>
          </cell>
          <cell r="AA38">
            <v>372153999.88999999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>
            <v>0</v>
          </cell>
          <cell r="R39"/>
          <cell r="S39"/>
          <cell r="T39"/>
          <cell r="U39"/>
          <cell r="V39"/>
          <cell r="W39"/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28489223.850000001</v>
          </cell>
          <cell r="F40">
            <v>11923</v>
          </cell>
          <cell r="G40">
            <v>2074912</v>
          </cell>
          <cell r="H40">
            <v>30564135.850000001</v>
          </cell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/>
          <cell r="S40"/>
          <cell r="T40"/>
          <cell r="U40"/>
          <cell r="V40"/>
          <cell r="W40"/>
          <cell r="X40">
            <v>0</v>
          </cell>
          <cell r="Y40">
            <v>52620</v>
          </cell>
          <cell r="Z40">
            <v>30564135.850000001</v>
          </cell>
          <cell r="AA40">
            <v>70248713.00999999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>
            <v>0</v>
          </cell>
          <cell r="R41"/>
          <cell r="S41"/>
          <cell r="T41"/>
          <cell r="U41"/>
          <cell r="V41"/>
          <cell r="W41"/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89234322.099999994</v>
          </cell>
          <cell r="F42">
            <v>1175</v>
          </cell>
          <cell r="G42">
            <v>5454240</v>
          </cell>
          <cell r="H42">
            <v>94688562.099999994</v>
          </cell>
          <cell r="I42"/>
          <cell r="J42"/>
          <cell r="K42"/>
          <cell r="L42"/>
          <cell r="M42"/>
          <cell r="N42"/>
          <cell r="O42"/>
          <cell r="P42"/>
          <cell r="Q42">
            <v>0</v>
          </cell>
          <cell r="R42"/>
          <cell r="S42"/>
          <cell r="T42"/>
          <cell r="U42"/>
          <cell r="V42"/>
          <cell r="W42"/>
          <cell r="X42">
            <v>0</v>
          </cell>
          <cell r="Y42">
            <v>20277</v>
          </cell>
          <cell r="Z42">
            <v>94688562.099999994</v>
          </cell>
          <cell r="AA42">
            <v>370017470.22000003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I43"/>
          <cell r="J43"/>
          <cell r="K43"/>
          <cell r="L43"/>
          <cell r="M43"/>
          <cell r="N43"/>
          <cell r="O43"/>
          <cell r="P43"/>
          <cell r="Q43">
            <v>0</v>
          </cell>
          <cell r="R43"/>
          <cell r="S43"/>
          <cell r="T43"/>
          <cell r="U43"/>
          <cell r="V43"/>
          <cell r="W43"/>
          <cell r="X43">
            <v>0</v>
          </cell>
          <cell r="Y43">
            <v>68269</v>
          </cell>
          <cell r="Z43">
            <v>5565927</v>
          </cell>
          <cell r="AA43">
            <v>92202546.060000002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I44"/>
          <cell r="J44"/>
          <cell r="K44"/>
          <cell r="L44"/>
          <cell r="M44"/>
          <cell r="N44"/>
          <cell r="O44"/>
          <cell r="P44"/>
          <cell r="Q44">
            <v>0</v>
          </cell>
          <cell r="R44"/>
          <cell r="S44"/>
          <cell r="T44"/>
          <cell r="U44"/>
          <cell r="V44"/>
          <cell r="W44"/>
          <cell r="X44">
            <v>0</v>
          </cell>
          <cell r="Y44">
            <v>4080</v>
          </cell>
          <cell r="Z44">
            <v>879480</v>
          </cell>
          <cell r="AA44">
            <v>18744249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I45"/>
          <cell r="J45"/>
          <cell r="K45"/>
          <cell r="L45"/>
          <cell r="M45"/>
          <cell r="N45"/>
          <cell r="O45"/>
          <cell r="P45"/>
          <cell r="Q45">
            <v>0</v>
          </cell>
          <cell r="R45"/>
          <cell r="S45"/>
          <cell r="T45"/>
          <cell r="U45"/>
          <cell r="V45"/>
          <cell r="W45"/>
          <cell r="X45">
            <v>0</v>
          </cell>
          <cell r="Y45">
            <v>21998</v>
          </cell>
          <cell r="Z45">
            <v>2902257.21</v>
          </cell>
          <cell r="AA45">
            <v>17178491.469999999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182464006.28999999</v>
          </cell>
          <cell r="F46">
            <v>470843</v>
          </cell>
          <cell r="G46">
            <v>420855352.92000002</v>
          </cell>
          <cell r="H46">
            <v>603319359.21000004</v>
          </cell>
          <cell r="I46"/>
          <cell r="J46"/>
          <cell r="K46"/>
          <cell r="L46"/>
          <cell r="M46"/>
          <cell r="N46"/>
          <cell r="O46"/>
          <cell r="P46"/>
          <cell r="Q46">
            <v>0</v>
          </cell>
          <cell r="R46"/>
          <cell r="S46"/>
          <cell r="T46"/>
          <cell r="U46"/>
          <cell r="V46">
            <v>5000</v>
          </cell>
          <cell r="W46">
            <v>495500000</v>
          </cell>
          <cell r="X46">
            <v>495500000</v>
          </cell>
          <cell r="Y46">
            <v>948112</v>
          </cell>
          <cell r="Z46">
            <v>1098819359.21</v>
          </cell>
          <cell r="AA46">
            <v>2154175785.1800003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I47"/>
          <cell r="J47"/>
          <cell r="K47"/>
          <cell r="L47"/>
          <cell r="M47"/>
          <cell r="N47"/>
          <cell r="O47"/>
          <cell r="P47"/>
          <cell r="Q47">
            <v>0</v>
          </cell>
          <cell r="R47"/>
          <cell r="S47"/>
          <cell r="T47"/>
          <cell r="U47"/>
          <cell r="V47"/>
          <cell r="W47"/>
          <cell r="X47">
            <v>0</v>
          </cell>
          <cell r="Y47">
            <v>10262</v>
          </cell>
          <cell r="Z47">
            <v>3559795</v>
          </cell>
          <cell r="AA47">
            <v>8479205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7621753.3000000007</v>
          </cell>
          <cell r="I48"/>
          <cell r="J48"/>
          <cell r="K48"/>
          <cell r="L48"/>
          <cell r="M48"/>
          <cell r="N48"/>
          <cell r="O48"/>
          <cell r="P48"/>
          <cell r="Q48">
            <v>0</v>
          </cell>
          <cell r="R48"/>
          <cell r="S48"/>
          <cell r="T48"/>
          <cell r="U48"/>
          <cell r="V48"/>
          <cell r="W48"/>
          <cell r="X48">
            <v>0</v>
          </cell>
          <cell r="Y48">
            <v>78926</v>
          </cell>
          <cell r="Z48">
            <v>7621753.3000000007</v>
          </cell>
          <cell r="AA48">
            <v>45472184.040000007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11366076.380000001</v>
          </cell>
          <cell r="F49">
            <v>122132</v>
          </cell>
          <cell r="G49">
            <v>16738610.91</v>
          </cell>
          <cell r="H49">
            <v>28104687.289999999</v>
          </cell>
          <cell r="I49"/>
          <cell r="J49"/>
          <cell r="K49"/>
          <cell r="L49"/>
          <cell r="M49"/>
          <cell r="N49"/>
          <cell r="O49"/>
          <cell r="P49"/>
          <cell r="Q49">
            <v>0</v>
          </cell>
          <cell r="R49"/>
          <cell r="S49"/>
          <cell r="T49"/>
          <cell r="U49"/>
          <cell r="V49"/>
          <cell r="W49"/>
          <cell r="X49">
            <v>0</v>
          </cell>
          <cell r="Y49">
            <v>257264</v>
          </cell>
          <cell r="Z49">
            <v>28104687.289999999</v>
          </cell>
          <cell r="AA49">
            <v>246390074.33000001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>
            <v>0</v>
          </cell>
          <cell r="R50"/>
          <cell r="S50"/>
          <cell r="T50"/>
          <cell r="U50"/>
          <cell r="V50"/>
          <cell r="W50"/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128577052.15000001</v>
          </cell>
          <cell r="H51">
            <v>237476130.56</v>
          </cell>
          <cell r="I51"/>
          <cell r="J51"/>
          <cell r="K51"/>
          <cell r="L51"/>
          <cell r="M51"/>
          <cell r="N51"/>
          <cell r="O51">
            <v>1000</v>
          </cell>
          <cell r="P51">
            <v>100000000</v>
          </cell>
          <cell r="Q51">
            <v>100000000</v>
          </cell>
          <cell r="R51"/>
          <cell r="S51"/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  <cell r="Y51">
            <v>2097833</v>
          </cell>
          <cell r="Z51">
            <v>483096530.56</v>
          </cell>
          <cell r="AA51">
            <v>24029011397.700005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I52"/>
          <cell r="J52"/>
          <cell r="K52"/>
          <cell r="L52"/>
          <cell r="M52"/>
          <cell r="N52"/>
          <cell r="O52"/>
          <cell r="P52"/>
          <cell r="Q52">
            <v>0</v>
          </cell>
          <cell r="R52"/>
          <cell r="S52"/>
          <cell r="T52"/>
          <cell r="U52"/>
          <cell r="V52"/>
          <cell r="W52"/>
          <cell r="X52">
            <v>0</v>
          </cell>
          <cell r="Y52">
            <v>281</v>
          </cell>
          <cell r="Z52">
            <v>446051.9</v>
          </cell>
          <cell r="AA52">
            <v>7487951.5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>
            <v>0</v>
          </cell>
          <cell r="R53"/>
          <cell r="S53"/>
          <cell r="T53"/>
          <cell r="U53"/>
          <cell r="V53"/>
          <cell r="W53"/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I54"/>
          <cell r="J54"/>
          <cell r="K54"/>
          <cell r="L54"/>
          <cell r="M54"/>
          <cell r="N54"/>
          <cell r="O54"/>
          <cell r="P54"/>
          <cell r="Q54">
            <v>0</v>
          </cell>
          <cell r="R54"/>
          <cell r="S54"/>
          <cell r="T54"/>
          <cell r="U54"/>
          <cell r="V54"/>
          <cell r="W54"/>
          <cell r="X54">
            <v>0</v>
          </cell>
          <cell r="Y54">
            <v>291660</v>
          </cell>
          <cell r="Z54">
            <v>118852338</v>
          </cell>
          <cell r="AA54">
            <v>230149640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I55"/>
          <cell r="J55"/>
          <cell r="K55"/>
          <cell r="L55"/>
          <cell r="M55"/>
          <cell r="N55"/>
          <cell r="O55"/>
          <cell r="P55"/>
          <cell r="Q55">
            <v>0</v>
          </cell>
          <cell r="R55"/>
          <cell r="S55"/>
          <cell r="T55"/>
          <cell r="U55"/>
          <cell r="V55"/>
          <cell r="W55"/>
          <cell r="X55">
            <v>0</v>
          </cell>
          <cell r="Y55">
            <v>15849</v>
          </cell>
          <cell r="Z55">
            <v>8685374</v>
          </cell>
          <cell r="AA55">
            <v>28053903.02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>
            <v>0</v>
          </cell>
          <cell r="R56"/>
          <cell r="S56"/>
          <cell r="T56"/>
          <cell r="U56"/>
          <cell r="V56"/>
          <cell r="W56"/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236224214.11000001</v>
          </cell>
          <cell r="H57">
            <v>366221902.23000002</v>
          </cell>
          <cell r="I57"/>
          <cell r="J57"/>
          <cell r="K57"/>
          <cell r="L57"/>
          <cell r="M57"/>
          <cell r="N57"/>
          <cell r="O57"/>
          <cell r="P57"/>
          <cell r="Q57">
            <v>0</v>
          </cell>
          <cell r="R57"/>
          <cell r="S57"/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  <cell r="Y57">
            <v>3305885</v>
          </cell>
          <cell r="Z57">
            <v>415046902.23000002</v>
          </cell>
          <cell r="AA57">
            <v>2220941309.4099998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30042870.719999999</v>
          </cell>
          <cell r="H58">
            <v>39524370.719999999</v>
          </cell>
          <cell r="I58"/>
          <cell r="J58"/>
          <cell r="K58"/>
          <cell r="L58"/>
          <cell r="M58"/>
          <cell r="N58"/>
          <cell r="O58"/>
          <cell r="P58"/>
          <cell r="Q58">
            <v>0</v>
          </cell>
          <cell r="R58"/>
          <cell r="S58"/>
          <cell r="T58"/>
          <cell r="U58"/>
          <cell r="V58"/>
          <cell r="W58"/>
          <cell r="X58">
            <v>0</v>
          </cell>
          <cell r="Y58">
            <v>11185</v>
          </cell>
          <cell r="Z58">
            <v>39524370.719999999</v>
          </cell>
          <cell r="AA58">
            <v>198536181.03999999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I59"/>
          <cell r="J59"/>
          <cell r="K59"/>
          <cell r="L59"/>
          <cell r="M59"/>
          <cell r="N59"/>
          <cell r="O59"/>
          <cell r="P59"/>
          <cell r="Q59">
            <v>0</v>
          </cell>
          <cell r="R59"/>
          <cell r="S59"/>
          <cell r="T59"/>
          <cell r="U59"/>
          <cell r="V59"/>
          <cell r="W59"/>
          <cell r="X59">
            <v>0</v>
          </cell>
          <cell r="Y59">
            <v>25606</v>
          </cell>
          <cell r="Z59">
            <v>8072265</v>
          </cell>
          <cell r="AA59">
            <v>332875554.98000002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I60"/>
          <cell r="J60"/>
          <cell r="K60"/>
          <cell r="L60"/>
          <cell r="M60"/>
          <cell r="N60"/>
          <cell r="O60"/>
          <cell r="P60"/>
          <cell r="Q60">
            <v>0</v>
          </cell>
          <cell r="R60"/>
          <cell r="S60"/>
          <cell r="T60"/>
          <cell r="U60"/>
          <cell r="V60"/>
          <cell r="W60"/>
          <cell r="X60">
            <v>0</v>
          </cell>
          <cell r="Y60">
            <v>4161831</v>
          </cell>
          <cell r="Z60">
            <v>636185289.37</v>
          </cell>
          <cell r="AA60">
            <v>2595458294.7799997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53171495.219999999</v>
          </cell>
          <cell r="H61">
            <v>54325095.219999999</v>
          </cell>
          <cell r="I61"/>
          <cell r="J61"/>
          <cell r="K61"/>
          <cell r="L61"/>
          <cell r="M61"/>
          <cell r="N61"/>
          <cell r="O61"/>
          <cell r="P61"/>
          <cell r="Q61">
            <v>0</v>
          </cell>
          <cell r="R61"/>
          <cell r="S61"/>
          <cell r="T61"/>
          <cell r="U61"/>
          <cell r="V61"/>
          <cell r="W61"/>
          <cell r="X61">
            <v>0</v>
          </cell>
          <cell r="Y61">
            <v>37648</v>
          </cell>
          <cell r="Z61">
            <v>54325095.219999999</v>
          </cell>
          <cell r="AA61">
            <v>246994919.32000002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28482752.309999999</v>
          </cell>
          <cell r="F62">
            <v>112948</v>
          </cell>
          <cell r="G62">
            <v>21588504.41</v>
          </cell>
          <cell r="H62">
            <v>50071256.719999999</v>
          </cell>
          <cell r="I62"/>
          <cell r="J62"/>
          <cell r="K62"/>
          <cell r="L62"/>
          <cell r="M62"/>
          <cell r="N62"/>
          <cell r="O62"/>
          <cell r="P62"/>
          <cell r="Q62">
            <v>0</v>
          </cell>
          <cell r="R62"/>
          <cell r="S62"/>
          <cell r="T62"/>
          <cell r="U62"/>
          <cell r="V62"/>
          <cell r="W62"/>
          <cell r="X62">
            <v>0</v>
          </cell>
          <cell r="Y62">
            <v>377685</v>
          </cell>
          <cell r="Z62">
            <v>50071256.719999999</v>
          </cell>
          <cell r="AA62">
            <v>158627260.71000001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/>
          <cell r="S63"/>
          <cell r="T63"/>
          <cell r="U63"/>
          <cell r="V63"/>
          <cell r="W63"/>
          <cell r="X63">
            <v>0</v>
          </cell>
          <cell r="Y63">
            <v>3912</v>
          </cell>
          <cell r="Z63">
            <v>1823486</v>
          </cell>
          <cell r="AA63">
            <v>52612873.640000001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/>
          <cell r="K64"/>
          <cell r="L64"/>
          <cell r="M64"/>
          <cell r="N64"/>
          <cell r="O64"/>
          <cell r="P64"/>
          <cell r="Q64">
            <v>0</v>
          </cell>
          <cell r="R64"/>
          <cell r="S64"/>
          <cell r="T64"/>
          <cell r="U64"/>
          <cell r="V64"/>
          <cell r="W64"/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>
            <v>0</v>
          </cell>
          <cell r="R65"/>
          <cell r="S65"/>
          <cell r="T65"/>
          <cell r="U65"/>
          <cell r="V65"/>
          <cell r="W65"/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I66"/>
          <cell r="J66"/>
          <cell r="K66"/>
          <cell r="L66"/>
          <cell r="M66"/>
          <cell r="N66"/>
          <cell r="O66"/>
          <cell r="P66"/>
          <cell r="Q66">
            <v>0</v>
          </cell>
          <cell r="R66"/>
          <cell r="S66"/>
          <cell r="T66"/>
          <cell r="U66"/>
          <cell r="V66"/>
          <cell r="W66"/>
          <cell r="X66">
            <v>0</v>
          </cell>
          <cell r="Y66">
            <v>212111</v>
          </cell>
          <cell r="Z66">
            <v>48163698</v>
          </cell>
          <cell r="AA66">
            <v>211086852.63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Q79"/>
  <sheetViews>
    <sheetView tabSelected="1" view="pageBreakPreview" zoomScale="70" zoomScaleNormal="70" zoomScaleSheetLayoutView="70" workbookViewId="0">
      <pane xSplit="3" ySplit="15" topLeftCell="D22" activePane="bottomRight" state="frozen"/>
      <selection pane="topRight" activeCell="D1" sqref="D1"/>
      <selection pane="bottomLeft" activeCell="A16" sqref="A16"/>
      <selection pane="bottomRight" activeCell="I15" sqref="I15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3.140625" style="1" customWidth="1"/>
    <col min="5" max="5" width="14.5703125" style="1" customWidth="1"/>
    <col min="6" max="6" width="13.7109375" style="1" customWidth="1"/>
    <col min="7" max="7" width="21.7109375" style="2" bestFit="1" customWidth="1"/>
    <col min="8" max="8" width="21.7109375" style="3" customWidth="1"/>
    <col min="9" max="9" width="18" style="3" customWidth="1"/>
    <col min="10" max="10" width="21.7109375" style="1" customWidth="1"/>
    <col min="11" max="11" width="14.5703125" style="1" customWidth="1"/>
    <col min="12" max="12" width="17.5703125" style="1" customWidth="1"/>
    <col min="13" max="13" width="22.42578125" style="1" bestFit="1" customWidth="1"/>
    <col min="14" max="14" width="25.42578125" style="1" customWidth="1"/>
    <col min="15" max="15" width="16.7109375" style="1" customWidth="1"/>
    <col min="16" max="16" width="24.42578125" style="24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6" spans="1:17" ht="13.9" customHeight="1" x14ac:dyDescent="0.25"/>
    <row r="7" spans="1:17" x14ac:dyDescent="0.25">
      <c r="J7" s="5"/>
      <c r="K7" s="5"/>
      <c r="L7" s="5"/>
    </row>
    <row r="8" spans="1:17" x14ac:dyDescent="0.25">
      <c r="H8" s="6"/>
      <c r="I8" s="6"/>
      <c r="J8" s="7"/>
      <c r="K8" s="7"/>
      <c r="L8" s="7"/>
      <c r="M8" s="7"/>
    </row>
    <row r="9" spans="1:17" ht="15" customHeight="1" x14ac:dyDescent="0.25">
      <c r="B9" s="8"/>
      <c r="C9" s="9"/>
      <c r="D9" s="47" t="s">
        <v>0</v>
      </c>
      <c r="E9" s="47"/>
      <c r="F9" s="47"/>
      <c r="G9" s="47"/>
      <c r="H9" s="47"/>
      <c r="I9" s="47"/>
      <c r="J9" s="47"/>
      <c r="K9" s="47"/>
      <c r="L9" s="47"/>
      <c r="M9" s="9"/>
      <c r="N9" s="9"/>
      <c r="O9" s="9"/>
    </row>
    <row r="11" spans="1:17" ht="15" customHeight="1" thickBot="1" x14ac:dyDescent="0.3">
      <c r="L11" s="48" t="s">
        <v>136</v>
      </c>
      <c r="M11" s="48"/>
      <c r="N11" s="48"/>
      <c r="O11" s="48"/>
    </row>
    <row r="12" spans="1:17" ht="14.45" customHeight="1" x14ac:dyDescent="0.25">
      <c r="A12" s="49" t="s">
        <v>1</v>
      </c>
      <c r="B12" s="51" t="s">
        <v>2</v>
      </c>
      <c r="C12" s="51" t="s">
        <v>3</v>
      </c>
      <c r="D12" s="51" t="s">
        <v>4</v>
      </c>
      <c r="E12" s="51"/>
      <c r="F12" s="51"/>
      <c r="G12" s="53" t="s">
        <v>135</v>
      </c>
      <c r="H12" s="53"/>
      <c r="I12" s="53"/>
      <c r="J12" s="53"/>
      <c r="K12" s="53"/>
      <c r="L12" s="53"/>
      <c r="M12" s="53"/>
      <c r="N12" s="55" t="s">
        <v>131</v>
      </c>
      <c r="O12" s="56"/>
    </row>
    <row r="13" spans="1:17" s="8" customFormat="1" ht="15.75" customHeight="1" x14ac:dyDescent="0.25">
      <c r="A13" s="50"/>
      <c r="B13" s="52"/>
      <c r="C13" s="52"/>
      <c r="D13" s="52"/>
      <c r="E13" s="52"/>
      <c r="F13" s="52"/>
      <c r="G13" s="54"/>
      <c r="H13" s="54"/>
      <c r="I13" s="54"/>
      <c r="J13" s="54"/>
      <c r="K13" s="54"/>
      <c r="L13" s="54"/>
      <c r="M13" s="54"/>
      <c r="N13" s="57"/>
      <c r="O13" s="58"/>
      <c r="P13" s="31"/>
      <c r="Q13" s="10"/>
    </row>
    <row r="14" spans="1:17" s="8" customFormat="1" ht="33.75" customHeight="1" x14ac:dyDescent="0.25">
      <c r="A14" s="50"/>
      <c r="B14" s="52"/>
      <c r="C14" s="52"/>
      <c r="D14" s="52"/>
      <c r="E14" s="52"/>
      <c r="F14" s="52"/>
      <c r="G14" s="37" t="s">
        <v>5</v>
      </c>
      <c r="H14" s="38"/>
      <c r="I14" s="39"/>
      <c r="J14" s="37" t="s">
        <v>133</v>
      </c>
      <c r="K14" s="38"/>
      <c r="L14" s="39"/>
      <c r="M14" s="35" t="s">
        <v>6</v>
      </c>
      <c r="N14" s="40" t="s">
        <v>7</v>
      </c>
      <c r="O14" s="42" t="s">
        <v>8</v>
      </c>
      <c r="P14" s="31"/>
      <c r="Q14" s="10"/>
    </row>
    <row r="15" spans="1:17" s="8" customFormat="1" ht="55.9" customHeight="1" x14ac:dyDescent="0.25">
      <c r="A15" s="50"/>
      <c r="B15" s="52"/>
      <c r="C15" s="52"/>
      <c r="D15" s="16" t="s">
        <v>9</v>
      </c>
      <c r="E15" s="16" t="s">
        <v>10</v>
      </c>
      <c r="F15" s="16" t="s">
        <v>11</v>
      </c>
      <c r="G15" s="28" t="s">
        <v>134</v>
      </c>
      <c r="H15" s="11" t="s">
        <v>130</v>
      </c>
      <c r="I15" s="28" t="s">
        <v>132</v>
      </c>
      <c r="J15" s="28" t="s">
        <v>134</v>
      </c>
      <c r="K15" s="28" t="s">
        <v>130</v>
      </c>
      <c r="L15" s="28" t="s">
        <v>132</v>
      </c>
      <c r="M15" s="36"/>
      <c r="N15" s="41"/>
      <c r="O15" s="43"/>
      <c r="P15" s="31"/>
      <c r="Q15" s="10"/>
    </row>
    <row r="16" spans="1:17" x14ac:dyDescent="0.2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VLOOKUP(B16,[1]Brokers!$B$9:$H$66,7,0)</f>
        <v>526364429.08999997</v>
      </c>
      <c r="H16" s="17">
        <f>VLOOKUP(B16,[1]Brokers!$B$9:$X$66,23,0)</f>
        <v>0</v>
      </c>
      <c r="I16" s="17">
        <f>VLOOKUP(B16,[1]Brokers!$B$9:$Q$66,16,0)</f>
        <v>0</v>
      </c>
      <c r="J16" s="17">
        <f>VLOOKUP(B16,[1]Brokers!$B$9:$S$66,18,0)</f>
        <v>0</v>
      </c>
      <c r="K16" s="17">
        <f>VLOOKUP(B16,[1]Brokers!$B$9:$S$66,18,0)</f>
        <v>0</v>
      </c>
      <c r="L16" s="17">
        <f>VLOOKUP(B16,[2]Brokers!$B$9:$T$66,19,0)</f>
        <v>0</v>
      </c>
      <c r="M16" s="18">
        <f>L16+I16+J16+H16+G16</f>
        <v>526364429.08999997</v>
      </c>
      <c r="N16" s="17">
        <f>VLOOKUP(B16,[3]Sheet4!$B$9:$AA$66,26,0)</f>
        <v>34657847202.189995</v>
      </c>
      <c r="O16" s="29">
        <f t="shared" ref="O16:O47" si="0">N16/$N$74</f>
        <v>0.32988157129982859</v>
      </c>
      <c r="P16" s="32"/>
    </row>
    <row r="17" spans="1:17" x14ac:dyDescent="0.2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VLOOKUP(B17,[1]Brokers!$B$9:$H$66,7,0)</f>
        <v>237476130.56</v>
      </c>
      <c r="H17" s="17">
        <f>VLOOKUP(B17,[1]Brokers!$B$9:$X$66,23,0)</f>
        <v>145620400</v>
      </c>
      <c r="I17" s="17">
        <f>VLOOKUP(B17,[1]Brokers!$B$9:$Q$66,16,0)</f>
        <v>100000000</v>
      </c>
      <c r="J17" s="17">
        <f>VLOOKUP(B17,[1]Brokers!$B$9:$S$66,18,0)</f>
        <v>0</v>
      </c>
      <c r="K17" s="17">
        <v>0</v>
      </c>
      <c r="L17" s="17">
        <f>VLOOKUP(B17,[2]Brokers!$B$9:$T$66,19,0)</f>
        <v>0</v>
      </c>
      <c r="M17" s="18">
        <f t="shared" ref="M17:M48" si="1">L17+I17+J17+H17+G17</f>
        <v>483096530.56</v>
      </c>
      <c r="N17" s="17">
        <f>VLOOKUP(B17,[3]Sheet4!$B$9:$AA$66,26,0)</f>
        <v>24029011397.700005</v>
      </c>
      <c r="O17" s="29">
        <f t="shared" si="0"/>
        <v>0.22871380297833055</v>
      </c>
      <c r="P17" s="32"/>
    </row>
    <row r="18" spans="1:17" x14ac:dyDescent="0.25">
      <c r="A18" s="12">
        <v>3</v>
      </c>
      <c r="B18" s="13" t="s">
        <v>31</v>
      </c>
      <c r="C18" s="14" t="s">
        <v>32</v>
      </c>
      <c r="D18" s="15" t="s">
        <v>14</v>
      </c>
      <c r="E18" s="16" t="s">
        <v>14</v>
      </c>
      <c r="F18" s="16"/>
      <c r="G18" s="17">
        <f>VLOOKUP(B18,[1]Brokers!$B$9:$H$66,7,0)</f>
        <v>12407464368.779999</v>
      </c>
      <c r="H18" s="17">
        <f>VLOOKUP(B18,[1]Brokers!$B$9:$X$66,23,0)</f>
        <v>0</v>
      </c>
      <c r="I18" s="17">
        <f>VLOOKUP(B18,[1]Brokers!$B$9:$Q$66,16,0)</f>
        <v>0</v>
      </c>
      <c r="J18" s="17">
        <f>VLOOKUP(B18,[1]Brokers!$B$9:$S$66,18,0)</f>
        <v>0</v>
      </c>
      <c r="K18" s="17">
        <v>0</v>
      </c>
      <c r="L18" s="17">
        <f>VLOOKUP(B18,[2]Brokers!$B$9:$T$66,19,0)</f>
        <v>0</v>
      </c>
      <c r="M18" s="18">
        <f>L18+I18+J18+H18+G18</f>
        <v>12407464368.779999</v>
      </c>
      <c r="N18" s="17">
        <f>VLOOKUP(B18,[3]Sheet4!$B$9:$AA$66,26,0)</f>
        <v>13391602375.289999</v>
      </c>
      <c r="O18" s="29">
        <f t="shared" si="0"/>
        <v>0.12746443274480232</v>
      </c>
      <c r="P18" s="32"/>
    </row>
    <row r="19" spans="1:17" x14ac:dyDescent="0.25">
      <c r="A19" s="12">
        <v>4</v>
      </c>
      <c r="B19" s="13" t="s">
        <v>45</v>
      </c>
      <c r="C19" s="14" t="s">
        <v>46</v>
      </c>
      <c r="D19" s="15" t="s">
        <v>14</v>
      </c>
      <c r="E19" s="16"/>
      <c r="F19" s="16"/>
      <c r="G19" s="17">
        <f>VLOOKUP(B19,[1]Brokers!$B$9:$H$66,7,0)</f>
        <v>1503188755</v>
      </c>
      <c r="H19" s="17">
        <f>VLOOKUP(B19,[1]Brokers!$B$9:$X$66,23,0)</f>
        <v>0</v>
      </c>
      <c r="I19" s="17">
        <f>VLOOKUP(B19,[1]Brokers!$B$9:$Q$66,16,0)</f>
        <v>0</v>
      </c>
      <c r="J19" s="17">
        <f>VLOOKUP(B19,[1]Brokers!$B$9:$S$66,18,0)</f>
        <v>0</v>
      </c>
      <c r="K19" s="17">
        <v>0</v>
      </c>
      <c r="L19" s="17">
        <f>VLOOKUP(B19,[2]Brokers!$B$9:$T$66,19,0)</f>
        <v>0</v>
      </c>
      <c r="M19" s="18">
        <f t="shared" si="1"/>
        <v>1503188755</v>
      </c>
      <c r="N19" s="17">
        <f>VLOOKUP(B19,[3]Sheet4!$B$9:$AA$66,26,0)</f>
        <v>7601382550.8500004</v>
      </c>
      <c r="O19" s="29">
        <f t="shared" si="0"/>
        <v>7.2351753566708754E-2</v>
      </c>
      <c r="P19" s="32"/>
    </row>
    <row r="20" spans="1:17" x14ac:dyDescent="0.25">
      <c r="A20" s="12">
        <v>5</v>
      </c>
      <c r="B20" s="13" t="s">
        <v>12</v>
      </c>
      <c r="C20" s="14" t="s">
        <v>13</v>
      </c>
      <c r="D20" s="15" t="s">
        <v>14</v>
      </c>
      <c r="E20" s="16" t="s">
        <v>14</v>
      </c>
      <c r="F20" s="16" t="s">
        <v>14</v>
      </c>
      <c r="G20" s="17">
        <f>VLOOKUP(B20,[1]Brokers!$B$9:$H$66,7,0)</f>
        <v>942498494.48000002</v>
      </c>
      <c r="H20" s="17">
        <f>VLOOKUP(B20,[1]Brokers!$B$9:$X$66,23,0)</f>
        <v>0</v>
      </c>
      <c r="I20" s="17">
        <f>VLOOKUP(B20,[1]Brokers!$B$9:$Q$66,16,0)</f>
        <v>0</v>
      </c>
      <c r="J20" s="17">
        <f>VLOOKUP(B20,[1]Brokers!$B$9:$S$66,18,0)</f>
        <v>0</v>
      </c>
      <c r="K20" s="17">
        <v>0</v>
      </c>
      <c r="L20" s="17">
        <f>VLOOKUP(B20,[2]Brokers!$B$9:$T$66,19,0)</f>
        <v>0</v>
      </c>
      <c r="M20" s="18">
        <f t="shared" si="1"/>
        <v>942498494.48000002</v>
      </c>
      <c r="N20" s="17">
        <f>VLOOKUP(B20,[3]Sheet4!$B$9:$AA$66,26,0)</f>
        <v>5147542238.1100006</v>
      </c>
      <c r="O20" s="29">
        <f t="shared" si="0"/>
        <v>4.8995522195408127E-2</v>
      </c>
      <c r="P20" s="32"/>
    </row>
    <row r="21" spans="1:17" x14ac:dyDescent="0.25">
      <c r="A21" s="12">
        <v>6</v>
      </c>
      <c r="B21" s="13" t="s">
        <v>19</v>
      </c>
      <c r="C21" s="14" t="s">
        <v>20</v>
      </c>
      <c r="D21" s="15" t="s">
        <v>14</v>
      </c>
      <c r="E21" s="16" t="s">
        <v>14</v>
      </c>
      <c r="F21" s="16" t="s">
        <v>14</v>
      </c>
      <c r="G21" s="17">
        <f>VLOOKUP(B21,[1]Brokers!$B$9:$H$66,7,0)</f>
        <v>491355352.68000001</v>
      </c>
      <c r="H21" s="17">
        <f>VLOOKUP(B21,[1]Brokers!$B$9:$X$66,23,0)</f>
        <v>495500000</v>
      </c>
      <c r="I21" s="17">
        <f>VLOOKUP(B21,[1]Brokers!$B$9:$Q$66,16,0)</f>
        <v>100000000</v>
      </c>
      <c r="J21" s="17">
        <f>VLOOKUP(B21,[1]Brokers!$B$9:$S$66,18,0)</f>
        <v>0</v>
      </c>
      <c r="K21" s="17">
        <v>0</v>
      </c>
      <c r="L21" s="17">
        <f>VLOOKUP(B21,[2]Brokers!$B$9:$T$66,19,0)</f>
        <v>0</v>
      </c>
      <c r="M21" s="18">
        <f t="shared" si="1"/>
        <v>1086855352.6800001</v>
      </c>
      <c r="N21" s="17">
        <f>VLOOKUP(B21,[3]Sheet4!$B$9:$AA$66,26,0)</f>
        <v>4177763380.6500006</v>
      </c>
      <c r="O21" s="29">
        <f t="shared" si="0"/>
        <v>3.9764938095769004E-2</v>
      </c>
      <c r="P21" s="32"/>
    </row>
    <row r="22" spans="1:17" s="8" customFormat="1" x14ac:dyDescent="0.25">
      <c r="A22" s="12">
        <v>7</v>
      </c>
      <c r="B22" s="13" t="s">
        <v>25</v>
      </c>
      <c r="C22" s="14" t="s">
        <v>26</v>
      </c>
      <c r="D22" s="15" t="s">
        <v>14</v>
      </c>
      <c r="E22" s="16" t="s">
        <v>14</v>
      </c>
      <c r="F22" s="16"/>
      <c r="G22" s="17">
        <f>VLOOKUP(B22,[1]Brokers!$B$9:$H$66,7,0)</f>
        <v>636185289.37</v>
      </c>
      <c r="H22" s="17">
        <f>VLOOKUP(B22,[1]Brokers!$B$9:$X$66,23,0)</f>
        <v>0</v>
      </c>
      <c r="I22" s="17">
        <f>VLOOKUP(B22,[1]Brokers!$B$9:$Q$66,16,0)</f>
        <v>0</v>
      </c>
      <c r="J22" s="17">
        <f>VLOOKUP(B22,[1]Brokers!$B$9:$S$66,18,0)</f>
        <v>0</v>
      </c>
      <c r="K22" s="17">
        <v>0</v>
      </c>
      <c r="L22" s="17">
        <f>VLOOKUP(B22,[2]Brokers!$B$9:$T$66,19,0)</f>
        <v>0</v>
      </c>
      <c r="M22" s="18">
        <f t="shared" si="1"/>
        <v>636185289.37</v>
      </c>
      <c r="N22" s="17">
        <f>VLOOKUP(B22,[3]Sheet4!$B$9:$AA$66,26,0)</f>
        <v>2595458294.7799997</v>
      </c>
      <c r="O22" s="29">
        <f t="shared" si="0"/>
        <v>2.4704184755915765E-2</v>
      </c>
      <c r="P22" s="32"/>
      <c r="Q22" s="10"/>
    </row>
    <row r="23" spans="1:17" x14ac:dyDescent="0.2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>
        <f>VLOOKUP(B23,[1]Brokers!$B$9:$H$66,7,0)</f>
        <v>366221902.23000002</v>
      </c>
      <c r="H23" s="17">
        <f>VLOOKUP(B23,[1]Brokers!$B$9:$X$66,23,0)</f>
        <v>48825000</v>
      </c>
      <c r="I23" s="17">
        <f>VLOOKUP(B23,[1]Brokers!$B$9:$Q$66,16,0)</f>
        <v>0</v>
      </c>
      <c r="J23" s="17">
        <f>VLOOKUP(B23,[1]Brokers!$B$9:$S$66,18,0)</f>
        <v>0</v>
      </c>
      <c r="K23" s="17">
        <v>0</v>
      </c>
      <c r="L23" s="17">
        <f>VLOOKUP(B23,[2]Brokers!$B$9:$T$66,19,0)</f>
        <v>0</v>
      </c>
      <c r="M23" s="18">
        <f t="shared" si="1"/>
        <v>415046902.23000002</v>
      </c>
      <c r="N23" s="17">
        <f>VLOOKUP(B23,[3]Sheet4!$B$9:$AA$66,26,0)</f>
        <v>2220941309.4099998</v>
      </c>
      <c r="O23" s="29">
        <f t="shared" si="0"/>
        <v>2.1139443677464599E-2</v>
      </c>
      <c r="P23" s="32"/>
    </row>
    <row r="24" spans="1:17" x14ac:dyDescent="0.25">
      <c r="A24" s="12">
        <v>9</v>
      </c>
      <c r="B24" s="13" t="s">
        <v>29</v>
      </c>
      <c r="C24" s="14" t="s">
        <v>30</v>
      </c>
      <c r="D24" s="15" t="s">
        <v>14</v>
      </c>
      <c r="E24" s="16" t="s">
        <v>14</v>
      </c>
      <c r="F24" s="16" t="s">
        <v>14</v>
      </c>
      <c r="G24" s="17">
        <f>VLOOKUP(B24,[1]Brokers!$B$9:$H$66,7,0)</f>
        <v>603319359.21000004</v>
      </c>
      <c r="H24" s="17">
        <f>VLOOKUP(B24,[1]Brokers!$B$9:$X$66,23,0)</f>
        <v>495500000</v>
      </c>
      <c r="I24" s="17">
        <f>VLOOKUP(B24,[1]Brokers!$B$9:$Q$66,16,0)</f>
        <v>0</v>
      </c>
      <c r="J24" s="17">
        <f>VLOOKUP(B24,[1]Brokers!$B$9:$S$66,18,0)</f>
        <v>0</v>
      </c>
      <c r="K24" s="17">
        <v>0</v>
      </c>
      <c r="L24" s="17">
        <f>VLOOKUP(B24,[2]Brokers!$B$9:$T$66,19,0)</f>
        <v>0</v>
      </c>
      <c r="M24" s="18">
        <f>L24+I24+J24+H24+G24</f>
        <v>1098819359.21</v>
      </c>
      <c r="N24" s="17">
        <f>VLOOKUP(B24,[3]Sheet4!$B$9:$AA$66,26,0)</f>
        <v>2154175785.1800003</v>
      </c>
      <c r="O24" s="29">
        <f t="shared" si="0"/>
        <v>2.0503953656599794E-2</v>
      </c>
      <c r="P24" s="32"/>
      <c r="Q24" s="1"/>
    </row>
    <row r="25" spans="1:17" x14ac:dyDescent="0.25">
      <c r="A25" s="12">
        <v>10</v>
      </c>
      <c r="B25" s="13" t="s">
        <v>41</v>
      </c>
      <c r="C25" s="14" t="s">
        <v>42</v>
      </c>
      <c r="D25" s="15" t="s">
        <v>14</v>
      </c>
      <c r="E25" s="15" t="s">
        <v>14</v>
      </c>
      <c r="F25" s="16" t="s">
        <v>14</v>
      </c>
      <c r="G25" s="17">
        <f>VLOOKUP(B25,[1]Brokers!$B$9:$H$66,7,0)</f>
        <v>503388778.28999996</v>
      </c>
      <c r="H25" s="17">
        <f>VLOOKUP(B25,[1]Brokers!$B$9:$X$66,23,0)</f>
        <v>0</v>
      </c>
      <c r="I25" s="17">
        <f>VLOOKUP(B25,[1]Brokers!$B$9:$Q$66,16,0)</f>
        <v>0</v>
      </c>
      <c r="J25" s="17">
        <f>VLOOKUP(B25,[1]Brokers!$B$9:$S$66,18,0)</f>
        <v>0</v>
      </c>
      <c r="K25" s="17">
        <v>0</v>
      </c>
      <c r="L25" s="17">
        <f>VLOOKUP(B25,[2]Brokers!$B$9:$T$66,19,0)</f>
        <v>0</v>
      </c>
      <c r="M25" s="18">
        <f t="shared" si="1"/>
        <v>503388778.28999996</v>
      </c>
      <c r="N25" s="17">
        <f>VLOOKUP(B25,[3]Sheet4!$B$9:$AA$66,26,0)</f>
        <v>2083393184.03</v>
      </c>
      <c r="O25" s="29">
        <f t="shared" si="0"/>
        <v>1.9830228149304702E-2</v>
      </c>
      <c r="P25" s="32"/>
    </row>
    <row r="26" spans="1:17" x14ac:dyDescent="0.2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VLOOKUP(B26,[1]Brokers!$B$9:$H$66,7,0)</f>
        <v>327360066.21000004</v>
      </c>
      <c r="H26" s="17">
        <f>VLOOKUP(B26,[1]Brokers!$B$9:$X$66,23,0)</f>
        <v>0</v>
      </c>
      <c r="I26" s="17">
        <f>VLOOKUP(B26,[1]Brokers!$B$9:$Q$66,16,0)</f>
        <v>0</v>
      </c>
      <c r="J26" s="17">
        <f>VLOOKUP(B26,[1]Brokers!$B$9:$S$66,18,0)</f>
        <v>0</v>
      </c>
      <c r="K26" s="17">
        <v>0</v>
      </c>
      <c r="L26" s="17">
        <f>VLOOKUP(B26,[2]Brokers!$B$9:$T$66,19,0)</f>
        <v>0</v>
      </c>
      <c r="M26" s="18">
        <f t="shared" si="1"/>
        <v>327360066.21000004</v>
      </c>
      <c r="N26" s="17">
        <f>VLOOKUP(B26,[3]Sheet4!$B$9:$AA$66,26,0)</f>
        <v>1731390952.8200002</v>
      </c>
      <c r="O26" s="29">
        <f t="shared" si="0"/>
        <v>1.647978781597486E-2</v>
      </c>
      <c r="P26" s="32"/>
    </row>
    <row r="27" spans="1:17" x14ac:dyDescent="0.2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VLOOKUP(B27,[1]Brokers!$B$9:$H$66,7,0)</f>
        <v>170646480.31999999</v>
      </c>
      <c r="H27" s="17">
        <f>VLOOKUP(B27,[1]Brokers!$B$9:$X$66,23,0)</f>
        <v>0</v>
      </c>
      <c r="I27" s="17">
        <f>VLOOKUP(B27,[1]Brokers!$B$9:$Q$66,16,0)</f>
        <v>0</v>
      </c>
      <c r="J27" s="17">
        <f>VLOOKUP(B27,[1]Brokers!$B$9:$S$66,18,0)</f>
        <v>0</v>
      </c>
      <c r="K27" s="17">
        <v>0</v>
      </c>
      <c r="L27" s="17">
        <f>VLOOKUP(B27,[2]Brokers!$B$9:$T$66,19,0)</f>
        <v>0</v>
      </c>
      <c r="M27" s="18">
        <f t="shared" si="1"/>
        <v>170646480.31999999</v>
      </c>
      <c r="N27" s="17">
        <f>VLOOKUP(B27,[3]Sheet4!$B$9:$AA$66,26,0)</f>
        <v>982321406.90999985</v>
      </c>
      <c r="O27" s="29">
        <f t="shared" si="0"/>
        <v>9.3499670462062808E-3</v>
      </c>
      <c r="P27" s="32"/>
    </row>
    <row r="28" spans="1:17" x14ac:dyDescent="0.2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VLOOKUP(B28,[1]Brokers!$B$9:$H$66,7,0)</f>
        <v>107160457.86</v>
      </c>
      <c r="H28" s="17">
        <f>VLOOKUP(B28,[1]Brokers!$B$9:$X$66,23,0)</f>
        <v>0</v>
      </c>
      <c r="I28" s="17">
        <f>VLOOKUP(B28,[1]Brokers!$B$9:$Q$66,16,0)</f>
        <v>0</v>
      </c>
      <c r="J28" s="17">
        <f>VLOOKUP(B28,[1]Brokers!$B$9:$S$66,18,0)</f>
        <v>0</v>
      </c>
      <c r="K28" s="17">
        <v>0</v>
      </c>
      <c r="L28" s="17">
        <f>VLOOKUP(B28,[2]Brokers!$B$9:$T$66,19,0)</f>
        <v>0</v>
      </c>
      <c r="M28" s="18">
        <f t="shared" si="1"/>
        <v>107160457.86</v>
      </c>
      <c r="N28" s="17">
        <f>VLOOKUP(B28,[3]Sheet4!$B$9:$AA$66,26,0)</f>
        <v>596761846.99000001</v>
      </c>
      <c r="O28" s="29">
        <f t="shared" si="0"/>
        <v>5.6801201363831291E-3</v>
      </c>
      <c r="P28" s="32"/>
    </row>
    <row r="29" spans="1:17" x14ac:dyDescent="0.25">
      <c r="A29" s="12">
        <v>14</v>
      </c>
      <c r="B29" s="13" t="s">
        <v>83</v>
      </c>
      <c r="C29" s="14" t="s">
        <v>84</v>
      </c>
      <c r="D29" s="15" t="s">
        <v>14</v>
      </c>
      <c r="E29" s="16"/>
      <c r="F29" s="16"/>
      <c r="G29" s="17">
        <f>VLOOKUP(B29,[1]Brokers!$B$9:$H$66,7,0)</f>
        <v>37927844.600000001</v>
      </c>
      <c r="H29" s="17">
        <f>VLOOKUP(B29,[1]Brokers!$B$9:$X$66,23,0)</f>
        <v>0</v>
      </c>
      <c r="I29" s="17">
        <f>VLOOKUP(B29,[1]Brokers!$B$9:$Q$66,16,0)</f>
        <v>0</v>
      </c>
      <c r="J29" s="17">
        <f>VLOOKUP(B29,[1]Brokers!$B$9:$S$66,18,0)</f>
        <v>0</v>
      </c>
      <c r="K29" s="17">
        <v>0</v>
      </c>
      <c r="L29" s="17">
        <f>VLOOKUP(B29,[2]Brokers!$B$9:$T$66,19,0)</f>
        <v>0</v>
      </c>
      <c r="M29" s="18">
        <f t="shared" si="1"/>
        <v>37927844.600000001</v>
      </c>
      <c r="N29" s="17">
        <f>VLOOKUP(B29,[3]Sheet4!$B$9:$AA$66,26,0)</f>
        <v>372153999.88999999</v>
      </c>
      <c r="O29" s="29">
        <f t="shared" si="0"/>
        <v>3.5422496248258581E-3</v>
      </c>
      <c r="P29" s="32"/>
    </row>
    <row r="30" spans="1:17" x14ac:dyDescent="0.25">
      <c r="A30" s="12">
        <v>15</v>
      </c>
      <c r="B30" s="13" t="s">
        <v>43</v>
      </c>
      <c r="C30" s="14" t="s">
        <v>44</v>
      </c>
      <c r="D30" s="15" t="s">
        <v>14</v>
      </c>
      <c r="E30" s="16" t="s">
        <v>14</v>
      </c>
      <c r="F30" s="16"/>
      <c r="G30" s="17">
        <f>VLOOKUP(B30,[1]Brokers!$B$9:$H$66,7,0)</f>
        <v>94688562.099999994</v>
      </c>
      <c r="H30" s="17">
        <f>VLOOKUP(B30,[1]Brokers!$B$9:$X$66,23,0)</f>
        <v>0</v>
      </c>
      <c r="I30" s="17">
        <f>VLOOKUP(B30,[1]Brokers!$B$9:$Q$66,16,0)</f>
        <v>0</v>
      </c>
      <c r="J30" s="17">
        <f>VLOOKUP(B30,[1]Brokers!$B$9:$S$66,18,0)</f>
        <v>0</v>
      </c>
      <c r="K30" s="17">
        <v>0</v>
      </c>
      <c r="L30" s="17">
        <f>VLOOKUP(B30,[2]Brokers!$B$9:$T$66,19,0)</f>
        <v>0</v>
      </c>
      <c r="M30" s="18">
        <f>L30+I30+J30+H30+G30</f>
        <v>94688562.099999994</v>
      </c>
      <c r="N30" s="17">
        <f>VLOOKUP(B30,[3]Sheet4!$B$9:$AA$66,26,0)</f>
        <v>370017470.22000003</v>
      </c>
      <c r="O30" s="29">
        <f t="shared" si="0"/>
        <v>3.5219136310592355E-3</v>
      </c>
      <c r="P30" s="32"/>
    </row>
    <row r="31" spans="1:17" x14ac:dyDescent="0.25">
      <c r="A31" s="12">
        <v>16</v>
      </c>
      <c r="B31" s="13" t="s">
        <v>59</v>
      </c>
      <c r="C31" s="14" t="s">
        <v>60</v>
      </c>
      <c r="D31" s="15" t="s">
        <v>14</v>
      </c>
      <c r="E31" s="16"/>
      <c r="F31" s="16"/>
      <c r="G31" s="17">
        <f>VLOOKUP(B31,[1]Brokers!$B$9:$H$66,7,0)</f>
        <v>8072265</v>
      </c>
      <c r="H31" s="17">
        <f>VLOOKUP(B31,[1]Brokers!$B$9:$X$66,23,0)</f>
        <v>0</v>
      </c>
      <c r="I31" s="17">
        <f>VLOOKUP(B31,[1]Brokers!$B$9:$Q$66,16,0)</f>
        <v>0</v>
      </c>
      <c r="J31" s="17">
        <f>VLOOKUP(B31,[1]Brokers!$B$9:$S$66,18,0)</f>
        <v>0</v>
      </c>
      <c r="K31" s="17">
        <v>0</v>
      </c>
      <c r="L31" s="17">
        <f>VLOOKUP(B31,[2]Brokers!$B$9:$T$66,19,0)</f>
        <v>0</v>
      </c>
      <c r="M31" s="18">
        <f t="shared" si="1"/>
        <v>8072265</v>
      </c>
      <c r="N31" s="17">
        <f>VLOOKUP(B31,[3]Sheet4!$B$9:$AA$66,26,0)</f>
        <v>332875554.98000002</v>
      </c>
      <c r="O31" s="29">
        <f t="shared" si="0"/>
        <v>3.1683881137650732E-3</v>
      </c>
      <c r="P31" s="32"/>
    </row>
    <row r="32" spans="1:17" x14ac:dyDescent="0.25">
      <c r="A32" s="12">
        <v>17</v>
      </c>
      <c r="B32" s="13" t="s">
        <v>61</v>
      </c>
      <c r="C32" s="14" t="s">
        <v>62</v>
      </c>
      <c r="D32" s="15" t="s">
        <v>14</v>
      </c>
      <c r="E32" s="16" t="s">
        <v>14</v>
      </c>
      <c r="F32" s="16" t="s">
        <v>14</v>
      </c>
      <c r="G32" s="17">
        <f>VLOOKUP(B32,[1]Brokers!$B$9:$H$66,7,0)</f>
        <v>76653052</v>
      </c>
      <c r="H32" s="17">
        <f>VLOOKUP(B32,[1]Brokers!$B$9:$X$66,23,0)</f>
        <v>0</v>
      </c>
      <c r="I32" s="17">
        <f>VLOOKUP(B32,[1]Brokers!$B$9:$Q$66,16,0)</f>
        <v>0</v>
      </c>
      <c r="J32" s="17">
        <f>VLOOKUP(B32,[1]Brokers!$B$9:$S$66,18,0)</f>
        <v>0</v>
      </c>
      <c r="K32" s="17">
        <v>0</v>
      </c>
      <c r="L32" s="17">
        <f>VLOOKUP(B32,[2]Brokers!$B$9:$T$66,19,0)</f>
        <v>0</v>
      </c>
      <c r="M32" s="18">
        <f>L32+I32+J32+H32+G32</f>
        <v>76653052</v>
      </c>
      <c r="N32" s="17">
        <f>VLOOKUP(B32,[3]Sheet4!$B$9:$AA$66,26,0)</f>
        <v>248889269.58999997</v>
      </c>
      <c r="O32" s="29">
        <f t="shared" si="0"/>
        <v>2.3689868228984447E-3</v>
      </c>
      <c r="P32" s="32"/>
    </row>
    <row r="33" spans="1:16" x14ac:dyDescent="0.25">
      <c r="A33" s="12">
        <v>18</v>
      </c>
      <c r="B33" s="13" t="s">
        <v>17</v>
      </c>
      <c r="C33" s="14" t="s">
        <v>18</v>
      </c>
      <c r="D33" s="15" t="s">
        <v>14</v>
      </c>
      <c r="E33" s="16" t="s">
        <v>14</v>
      </c>
      <c r="F33" s="16" t="s">
        <v>14</v>
      </c>
      <c r="G33" s="17">
        <f>VLOOKUP(B33,[1]Brokers!$B$9:$H$66,7,0)</f>
        <v>54325095.219999999</v>
      </c>
      <c r="H33" s="17">
        <f>VLOOKUP(B33,[1]Brokers!$B$9:$X$66,23,0)</f>
        <v>0</v>
      </c>
      <c r="I33" s="17">
        <f>VLOOKUP(B33,[1]Brokers!$B$9:$Q$66,16,0)</f>
        <v>0</v>
      </c>
      <c r="J33" s="17">
        <f>VLOOKUP(B33,[1]Brokers!$B$9:$S$66,18,0)</f>
        <v>0</v>
      </c>
      <c r="K33" s="17">
        <v>0</v>
      </c>
      <c r="L33" s="17">
        <f>VLOOKUP(B33,[2]Brokers!$B$9:$T$66,19,0)</f>
        <v>0</v>
      </c>
      <c r="M33" s="18">
        <f>L33+I33+J33+H33+G33</f>
        <v>54325095.219999999</v>
      </c>
      <c r="N33" s="17">
        <f>VLOOKUP(B33,[3]Sheet4!$B$9:$AA$66,26,0)</f>
        <v>246994919.32000002</v>
      </c>
      <c r="O33" s="29">
        <f t="shared" si="0"/>
        <v>2.3509559498319735E-3</v>
      </c>
      <c r="P33" s="32"/>
    </row>
    <row r="34" spans="1:16" x14ac:dyDescent="0.25">
      <c r="A34" s="12">
        <v>19</v>
      </c>
      <c r="B34" s="13" t="s">
        <v>35</v>
      </c>
      <c r="C34" s="14" t="s">
        <v>36</v>
      </c>
      <c r="D34" s="15" t="s">
        <v>14</v>
      </c>
      <c r="E34" s="16" t="s">
        <v>14</v>
      </c>
      <c r="F34" s="16"/>
      <c r="G34" s="17">
        <f>VLOOKUP(B34,[1]Brokers!$B$9:$H$66,7,0)</f>
        <v>28104687.289999999</v>
      </c>
      <c r="H34" s="17">
        <f>VLOOKUP(B34,[1]Brokers!$B$9:$X$66,23,0)</f>
        <v>0</v>
      </c>
      <c r="I34" s="17">
        <f>VLOOKUP(B34,[1]Brokers!$B$9:$Q$66,16,0)</f>
        <v>0</v>
      </c>
      <c r="J34" s="17">
        <f>VLOOKUP(B34,[1]Brokers!$B$9:$S$66,18,0)</f>
        <v>0</v>
      </c>
      <c r="K34" s="17">
        <v>0</v>
      </c>
      <c r="L34" s="17">
        <f>VLOOKUP(B34,[2]Brokers!$B$9:$T$66,19,0)</f>
        <v>0</v>
      </c>
      <c r="M34" s="18">
        <f t="shared" si="1"/>
        <v>28104687.289999999</v>
      </c>
      <c r="N34" s="17">
        <f>VLOOKUP(B34,[3]Sheet4!$B$9:$AA$66,26,0)</f>
        <v>246390074.33000001</v>
      </c>
      <c r="O34" s="29">
        <f t="shared" si="0"/>
        <v>2.345198892432245E-3</v>
      </c>
      <c r="P34" s="32"/>
    </row>
    <row r="35" spans="1:16" x14ac:dyDescent="0.25">
      <c r="A35" s="12">
        <v>20</v>
      </c>
      <c r="B35" s="13" t="s">
        <v>77</v>
      </c>
      <c r="C35" s="14" t="s">
        <v>78</v>
      </c>
      <c r="D35" s="15" t="s">
        <v>14</v>
      </c>
      <c r="E35" s="16"/>
      <c r="F35" s="16"/>
      <c r="G35" s="17">
        <f>VLOOKUP(B35,[1]Brokers!$B$9:$H$66,7,0)</f>
        <v>100570611.17</v>
      </c>
      <c r="H35" s="17">
        <f>VLOOKUP(B35,[1]Brokers!$B$9:$X$66,23,0)</f>
        <v>0</v>
      </c>
      <c r="I35" s="17">
        <f>VLOOKUP(B35,[1]Brokers!$B$9:$Q$66,16,0)</f>
        <v>0</v>
      </c>
      <c r="J35" s="17">
        <f>VLOOKUP(B35,[1]Brokers!$B$9:$S$66,18,0)</f>
        <v>0</v>
      </c>
      <c r="K35" s="17">
        <v>0</v>
      </c>
      <c r="L35" s="17">
        <f>VLOOKUP(B35,[2]Brokers!$B$9:$T$66,19,0)</f>
        <v>0</v>
      </c>
      <c r="M35" s="18">
        <f>L35+I35+J35+H35+G35</f>
        <v>100570611.17</v>
      </c>
      <c r="N35" s="17">
        <f>VLOOKUP(B35,[3]Sheet4!$B$9:$AA$66,26,0)</f>
        <v>237124250.46000004</v>
      </c>
      <c r="O35" s="29">
        <f t="shared" si="0"/>
        <v>2.257004593467539E-3</v>
      </c>
      <c r="P35" s="32"/>
    </row>
    <row r="36" spans="1:16" x14ac:dyDescent="0.25">
      <c r="A36" s="12">
        <v>21</v>
      </c>
      <c r="B36" s="13" t="s">
        <v>67</v>
      </c>
      <c r="C36" s="14" t="s">
        <v>68</v>
      </c>
      <c r="D36" s="15" t="s">
        <v>14</v>
      </c>
      <c r="E36" s="16"/>
      <c r="F36" s="16"/>
      <c r="G36" s="17">
        <f>VLOOKUP(B36,[1]Brokers!$B$9:$H$66,7,0)</f>
        <v>118852338</v>
      </c>
      <c r="H36" s="17">
        <f>VLOOKUP(B36,[1]Brokers!$B$9:$X$66,23,0)</f>
        <v>0</v>
      </c>
      <c r="I36" s="17">
        <f>VLOOKUP(B36,[1]Brokers!$B$9:$Q$66,16,0)</f>
        <v>0</v>
      </c>
      <c r="J36" s="17">
        <f>VLOOKUP(B36,[1]Brokers!$B$9:$S$66,18,0)</f>
        <v>0</v>
      </c>
      <c r="K36" s="17">
        <v>0</v>
      </c>
      <c r="L36" s="17">
        <f>VLOOKUP(B36,[2]Brokers!$B$9:$T$66,19,0)</f>
        <v>0</v>
      </c>
      <c r="M36" s="18">
        <f t="shared" si="1"/>
        <v>118852338</v>
      </c>
      <c r="N36" s="17">
        <f>VLOOKUP(B36,[3]Sheet4!$B$9:$AA$66,26,0)</f>
        <v>230149640</v>
      </c>
      <c r="O36" s="29">
        <f t="shared" si="0"/>
        <v>2.1906186046227486E-3</v>
      </c>
      <c r="P36" s="32"/>
    </row>
    <row r="37" spans="1:16" x14ac:dyDescent="0.25">
      <c r="A37" s="12">
        <v>22</v>
      </c>
      <c r="B37" s="13" t="s">
        <v>47</v>
      </c>
      <c r="C37" s="14" t="s">
        <v>48</v>
      </c>
      <c r="D37" s="15" t="s">
        <v>14</v>
      </c>
      <c r="E37" s="16"/>
      <c r="F37" s="16"/>
      <c r="G37" s="17">
        <f>VLOOKUP(B37,[1]Brokers!$B$9:$H$66,7,0)</f>
        <v>48163698</v>
      </c>
      <c r="H37" s="17">
        <f>VLOOKUP(B37,[1]Brokers!$B$9:$X$66,23,0)</f>
        <v>0</v>
      </c>
      <c r="I37" s="17">
        <f>VLOOKUP(B37,[1]Brokers!$B$9:$Q$66,16,0)</f>
        <v>0</v>
      </c>
      <c r="J37" s="17">
        <f>VLOOKUP(B37,[1]Brokers!$B$9:$S$66,18,0)</f>
        <v>0</v>
      </c>
      <c r="K37" s="17">
        <v>0</v>
      </c>
      <c r="L37" s="17">
        <f>VLOOKUP(B37,[2]Brokers!$B$9:$T$66,19,0)</f>
        <v>0</v>
      </c>
      <c r="M37" s="18">
        <f>L37+I37+J37+H37+G37</f>
        <v>48163698</v>
      </c>
      <c r="N37" s="17">
        <f>VLOOKUP(B37,[3]Sheet4!$B$9:$AA$66,26,0)</f>
        <v>211086852.63</v>
      </c>
      <c r="O37" s="29">
        <f t="shared" si="0"/>
        <v>2.0091744943096083E-3</v>
      </c>
      <c r="P37" s="32"/>
    </row>
    <row r="38" spans="1:16" x14ac:dyDescent="0.25">
      <c r="A38" s="12">
        <v>23</v>
      </c>
      <c r="B38" s="13" t="s">
        <v>55</v>
      </c>
      <c r="C38" s="14" t="s">
        <v>56</v>
      </c>
      <c r="D38" s="15" t="s">
        <v>14</v>
      </c>
      <c r="E38" s="16"/>
      <c r="F38" s="16"/>
      <c r="G38" s="17">
        <f>VLOOKUP(B38,[1]Brokers!$B$9:$H$66,7,0)</f>
        <v>39524370.719999999</v>
      </c>
      <c r="H38" s="17">
        <f>VLOOKUP(B38,[1]Brokers!$B$9:$X$66,23,0)</f>
        <v>0</v>
      </c>
      <c r="I38" s="17">
        <f>VLOOKUP(B38,[1]Brokers!$B$9:$Q$66,16,0)</f>
        <v>0</v>
      </c>
      <c r="J38" s="17">
        <f>VLOOKUP(B38,[1]Brokers!$B$9:$S$66,18,0)</f>
        <v>0</v>
      </c>
      <c r="K38" s="17">
        <v>0</v>
      </c>
      <c r="L38" s="17">
        <f>VLOOKUP(B38,[2]Brokers!$B$9:$T$66,19,0)</f>
        <v>0</v>
      </c>
      <c r="M38" s="18">
        <f>L38+I38+J38+H38+G38</f>
        <v>39524370.719999999</v>
      </c>
      <c r="N38" s="17">
        <f>VLOOKUP(B38,[3]Sheet4!$B$9:$AA$66,26,0)</f>
        <v>198536181.03999999</v>
      </c>
      <c r="O38" s="29">
        <f t="shared" si="0"/>
        <v>1.889714239296547E-3</v>
      </c>
      <c r="P38" s="32"/>
    </row>
    <row r="39" spans="1:16" x14ac:dyDescent="0.25">
      <c r="A39" s="12">
        <v>24</v>
      </c>
      <c r="B39" s="13" t="s">
        <v>79</v>
      </c>
      <c r="C39" s="14" t="s">
        <v>80</v>
      </c>
      <c r="D39" s="15" t="s">
        <v>14</v>
      </c>
      <c r="E39" s="16"/>
      <c r="F39" s="16"/>
      <c r="G39" s="17">
        <f>VLOOKUP(B39,[1]Brokers!$B$9:$H$66,7,0)</f>
        <v>50071256.719999999</v>
      </c>
      <c r="H39" s="17">
        <f>VLOOKUP(B39,[1]Brokers!$B$9:$X$66,23,0)</f>
        <v>0</v>
      </c>
      <c r="I39" s="17">
        <f>VLOOKUP(B39,[1]Brokers!$B$9:$Q$66,16,0)</f>
        <v>0</v>
      </c>
      <c r="J39" s="17">
        <f>VLOOKUP(B39,[1]Brokers!$B$9:$S$66,18,0)</f>
        <v>0</v>
      </c>
      <c r="K39" s="17">
        <v>0</v>
      </c>
      <c r="L39" s="17">
        <f>VLOOKUP(B39,[2]Brokers!$B$9:$T$66,19,0)</f>
        <v>0</v>
      </c>
      <c r="M39" s="18">
        <f t="shared" si="1"/>
        <v>50071256.719999999</v>
      </c>
      <c r="N39" s="17">
        <f>VLOOKUP(B39,[3]Sheet4!$B$9:$AA$66,26,0)</f>
        <v>158627260.71000001</v>
      </c>
      <c r="O39" s="29">
        <f t="shared" si="0"/>
        <v>1.509851714352754E-3</v>
      </c>
      <c r="P39" s="32"/>
    </row>
    <row r="40" spans="1:16" x14ac:dyDescent="0.25">
      <c r="A40" s="12">
        <v>25</v>
      </c>
      <c r="B40" s="13" t="s">
        <v>95</v>
      </c>
      <c r="C40" s="14" t="s">
        <v>96</v>
      </c>
      <c r="D40" s="15" t="s">
        <v>14</v>
      </c>
      <c r="E40" s="16" t="s">
        <v>14</v>
      </c>
      <c r="F40" s="16" t="s">
        <v>14</v>
      </c>
      <c r="G40" s="17">
        <f>VLOOKUP(B40,[1]Brokers!$B$9:$H$66,7,0)</f>
        <v>21449245.43</v>
      </c>
      <c r="H40" s="17">
        <f>VLOOKUP(B40,[1]Brokers!$B$9:$X$66,23,0)</f>
        <v>0</v>
      </c>
      <c r="I40" s="17">
        <f>VLOOKUP(B40,[1]Brokers!$B$9:$Q$66,16,0)</f>
        <v>0</v>
      </c>
      <c r="J40" s="17">
        <f>VLOOKUP(B40,[1]Brokers!$B$9:$S$66,18,0)</f>
        <v>0</v>
      </c>
      <c r="K40" s="17">
        <v>0</v>
      </c>
      <c r="L40" s="17">
        <f>VLOOKUP(B40,[2]Brokers!$B$9:$T$66,19,0)</f>
        <v>0</v>
      </c>
      <c r="M40" s="18">
        <f>L40+I40+J40+H40+G40</f>
        <v>21449245.43</v>
      </c>
      <c r="N40" s="17">
        <f>VLOOKUP(B40,[3]Sheet4!$B$9:$AA$66,26,0)</f>
        <v>143273950.72999999</v>
      </c>
      <c r="O40" s="29">
        <f t="shared" si="0"/>
        <v>1.3637152855287586E-3</v>
      </c>
      <c r="P40" s="32"/>
    </row>
    <row r="41" spans="1:16" x14ac:dyDescent="0.25">
      <c r="A41" s="12">
        <v>26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VLOOKUP(B41,[1]Brokers!$B$9:$H$66,7,0)</f>
        <v>41703740.93</v>
      </c>
      <c r="H41" s="17">
        <f>VLOOKUP(B41,[1]Brokers!$B$9:$X$66,23,0)</f>
        <v>0</v>
      </c>
      <c r="I41" s="17">
        <f>VLOOKUP(B41,[1]Brokers!$B$9:$Q$66,16,0)</f>
        <v>0</v>
      </c>
      <c r="J41" s="17">
        <f>VLOOKUP(B41,[1]Brokers!$B$9:$S$66,18,0)</f>
        <v>0</v>
      </c>
      <c r="K41" s="17">
        <v>0</v>
      </c>
      <c r="L41" s="17">
        <f>VLOOKUP(B41,[2]Brokers!$B$9:$T$66,19,0)</f>
        <v>0</v>
      </c>
      <c r="M41" s="18">
        <f t="shared" si="1"/>
        <v>41703740.93</v>
      </c>
      <c r="N41" s="17">
        <f>VLOOKUP(B41,[3]Sheet4!$B$9:$AA$66,26,0)</f>
        <v>123349742.72</v>
      </c>
      <c r="O41" s="29">
        <f t="shared" si="0"/>
        <v>1.174071970209736E-3</v>
      </c>
      <c r="P41" s="32"/>
    </row>
    <row r="42" spans="1:16" x14ac:dyDescent="0.2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VLOOKUP(B42,[1]Brokers!$B$9:$H$66,7,0)</f>
        <v>5565927</v>
      </c>
      <c r="H42" s="17">
        <f>VLOOKUP(B42,[1]Brokers!$B$9:$X$66,23,0)</f>
        <v>0</v>
      </c>
      <c r="I42" s="17">
        <f>VLOOKUP(B42,[1]Brokers!$B$9:$Q$66,16,0)</f>
        <v>0</v>
      </c>
      <c r="J42" s="17">
        <f>VLOOKUP(B42,[1]Brokers!$B$9:$S$66,18,0)</f>
        <v>0</v>
      </c>
      <c r="K42" s="17">
        <v>0</v>
      </c>
      <c r="L42" s="17">
        <f>VLOOKUP(B42,[2]Brokers!$B$9:$T$66,19,0)</f>
        <v>0</v>
      </c>
      <c r="M42" s="18">
        <f>L42+I42+J42+H42+G42</f>
        <v>5565927</v>
      </c>
      <c r="N42" s="17">
        <f>VLOOKUP(B42,[3]Sheet4!$B$9:$AA$66,26,0)</f>
        <v>92202546.060000002</v>
      </c>
      <c r="O42" s="29">
        <f t="shared" si="0"/>
        <v>8.7760559952482177E-4</v>
      </c>
      <c r="P42" s="32"/>
    </row>
    <row r="43" spans="1:16" x14ac:dyDescent="0.25">
      <c r="A43" s="12">
        <v>28</v>
      </c>
      <c r="B43" s="13" t="s">
        <v>123</v>
      </c>
      <c r="C43" s="14" t="s">
        <v>124</v>
      </c>
      <c r="D43" s="15" t="s">
        <v>14</v>
      </c>
      <c r="E43" s="16"/>
      <c r="F43" s="16"/>
      <c r="G43" s="17">
        <f>VLOOKUP(B43,[1]Brokers!$B$9:$H$66,7,0)</f>
        <v>30564135.850000001</v>
      </c>
      <c r="H43" s="17">
        <f>VLOOKUP(B43,[1]Brokers!$B$9:$X$66,23,0)</f>
        <v>0</v>
      </c>
      <c r="I43" s="17">
        <f>VLOOKUP(B43,[1]Brokers!$B$9:$Q$66,16,0)</f>
        <v>0</v>
      </c>
      <c r="J43" s="17">
        <f>VLOOKUP(B43,[1]Brokers!$B$9:$S$66,18,0)</f>
        <v>0</v>
      </c>
      <c r="K43" s="17">
        <v>0</v>
      </c>
      <c r="L43" s="17">
        <f>VLOOKUP(B43,[2]Brokers!$B$9:$T$66,19,0)</f>
        <v>0</v>
      </c>
      <c r="M43" s="18">
        <f>L43+I43+J43+H43+G43</f>
        <v>30564135.850000001</v>
      </c>
      <c r="N43" s="17">
        <f>VLOOKUP(B43,[3]Sheet4!$B$9:$AA$66,26,0)</f>
        <v>70248713.00999999</v>
      </c>
      <c r="O43" s="29">
        <f t="shared" si="0"/>
        <v>6.6864383394434209E-4</v>
      </c>
      <c r="P43" s="32"/>
    </row>
    <row r="44" spans="1:16" x14ac:dyDescent="0.25">
      <c r="A44" s="12">
        <v>29</v>
      </c>
      <c r="B44" s="13" t="s">
        <v>65</v>
      </c>
      <c r="C44" s="14" t="s">
        <v>66</v>
      </c>
      <c r="D44" s="15" t="s">
        <v>14</v>
      </c>
      <c r="E44" s="16"/>
      <c r="F44" s="16"/>
      <c r="G44" s="17">
        <f>VLOOKUP(B44,[1]Brokers!$B$9:$H$66,7,0)</f>
        <v>3108092.8</v>
      </c>
      <c r="H44" s="17">
        <f>VLOOKUP(B44,[1]Brokers!$B$9:$X$66,23,0)</f>
        <v>0</v>
      </c>
      <c r="I44" s="17">
        <f>VLOOKUP(B44,[1]Brokers!$B$9:$Q$66,16,0)</f>
        <v>0</v>
      </c>
      <c r="J44" s="17">
        <f>VLOOKUP(B44,[1]Brokers!$B$9:$S$66,18,0)</f>
        <v>0</v>
      </c>
      <c r="K44" s="17">
        <v>0</v>
      </c>
      <c r="L44" s="17">
        <f>VLOOKUP(B44,[2]Brokers!$B$9:$T$66,19,0)</f>
        <v>0</v>
      </c>
      <c r="M44" s="18">
        <f t="shared" si="1"/>
        <v>3108092.8</v>
      </c>
      <c r="N44" s="17">
        <f>VLOOKUP(B44,[3]Sheet4!$B$9:$AA$66,26,0)</f>
        <v>62641923.419999994</v>
      </c>
      <c r="O44" s="29">
        <f t="shared" si="0"/>
        <v>5.9624061490257151E-4</v>
      </c>
      <c r="P44" s="32"/>
    </row>
    <row r="45" spans="1:16" x14ac:dyDescent="0.25">
      <c r="A45" s="12">
        <v>30</v>
      </c>
      <c r="B45" s="13" t="s">
        <v>89</v>
      </c>
      <c r="C45" s="14" t="s">
        <v>90</v>
      </c>
      <c r="D45" s="15" t="s">
        <v>14</v>
      </c>
      <c r="E45" s="16"/>
      <c r="F45" s="16"/>
      <c r="G45" s="17">
        <f>VLOOKUP(B45,[1]Brokers!$B$9:$H$66,7,0)</f>
        <v>5919539.7999999998</v>
      </c>
      <c r="H45" s="17">
        <f>VLOOKUP(B45,[1]Brokers!$B$9:$X$66,23,0)</f>
        <v>0</v>
      </c>
      <c r="I45" s="17">
        <f>VLOOKUP(B45,[1]Brokers!$B$9:$Q$66,16,0)</f>
        <v>0</v>
      </c>
      <c r="J45" s="17">
        <f>VLOOKUP(B45,[1]Brokers!$B$9:$S$66,18,0)</f>
        <v>0</v>
      </c>
      <c r="K45" s="17">
        <v>0</v>
      </c>
      <c r="L45" s="17">
        <f>VLOOKUP(B45,[2]Brokers!$B$9:$T$66,19,0)</f>
        <v>0</v>
      </c>
      <c r="M45" s="18">
        <f>L45+I45+J45+H45+G45</f>
        <v>5919539.7999999998</v>
      </c>
      <c r="N45" s="17">
        <f>VLOOKUP(B45,[3]Sheet4!$B$9:$AA$66,26,0)</f>
        <v>56129487.799999997</v>
      </c>
      <c r="O45" s="29">
        <f t="shared" si="0"/>
        <v>5.3425371528986786E-4</v>
      </c>
      <c r="P45" s="32"/>
    </row>
    <row r="46" spans="1:16" x14ac:dyDescent="0.2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VLOOKUP(B46,[1]Brokers!$B$9:$H$66,7,0)</f>
        <v>1823486</v>
      </c>
      <c r="H46" s="17">
        <f>VLOOKUP(B46,[1]Brokers!$B$9:$X$66,23,0)</f>
        <v>0</v>
      </c>
      <c r="I46" s="17">
        <f>VLOOKUP(B46,[1]Brokers!$B$9:$Q$66,16,0)</f>
        <v>0</v>
      </c>
      <c r="J46" s="17">
        <f>VLOOKUP(B46,[1]Brokers!$B$9:$S$66,18,0)</f>
        <v>0</v>
      </c>
      <c r="K46" s="17">
        <v>0</v>
      </c>
      <c r="L46" s="17">
        <f>VLOOKUP(B46,[2]Brokers!$B$9:$T$66,19,0)</f>
        <v>0</v>
      </c>
      <c r="M46" s="18">
        <f t="shared" si="1"/>
        <v>1823486</v>
      </c>
      <c r="N46" s="17">
        <f>VLOOKUP(B46,[3]Sheet4!$B$9:$AA$66,26,0)</f>
        <v>52612873.640000001</v>
      </c>
      <c r="O46" s="29">
        <f t="shared" si="0"/>
        <v>5.0078175155281494E-4</v>
      </c>
      <c r="P46" s="32"/>
    </row>
    <row r="47" spans="1:16" x14ac:dyDescent="0.25">
      <c r="A47" s="12">
        <v>32</v>
      </c>
      <c r="B47" s="13" t="s">
        <v>63</v>
      </c>
      <c r="C47" s="14" t="s">
        <v>64</v>
      </c>
      <c r="D47" s="15" t="s">
        <v>14</v>
      </c>
      <c r="E47" s="16"/>
      <c r="F47" s="16"/>
      <c r="G47" s="17">
        <f>VLOOKUP(B47,[1]Brokers!$B$9:$H$66,7,0)</f>
        <v>51296804.119999997</v>
      </c>
      <c r="H47" s="17">
        <f>VLOOKUP(B47,[1]Brokers!$B$9:$X$66,23,0)</f>
        <v>0</v>
      </c>
      <c r="I47" s="17">
        <f>VLOOKUP(B47,[1]Brokers!$B$9:$Q$66,16,0)</f>
        <v>0</v>
      </c>
      <c r="J47" s="17">
        <f>VLOOKUP(B47,[1]Brokers!$B$9:$S$66,18,0)</f>
        <v>0</v>
      </c>
      <c r="K47" s="17">
        <v>0</v>
      </c>
      <c r="L47" s="17">
        <f>VLOOKUP(B47,[2]Brokers!$B$9:$T$66,19,0)</f>
        <v>0</v>
      </c>
      <c r="M47" s="18">
        <f>L47+I47+J47+H47+G47</f>
        <v>51296804.119999997</v>
      </c>
      <c r="N47" s="17">
        <f>VLOOKUP(B47,[3]Sheet4!$B$9:$AA$66,26,0)</f>
        <v>51296804.119999997</v>
      </c>
      <c r="O47" s="29">
        <f t="shared" si="0"/>
        <v>4.8825509117876896E-4</v>
      </c>
      <c r="P47" s="32"/>
    </row>
    <row r="48" spans="1:16" x14ac:dyDescent="0.25">
      <c r="A48" s="12">
        <v>33</v>
      </c>
      <c r="B48" s="13" t="s">
        <v>81</v>
      </c>
      <c r="C48" s="14" t="s">
        <v>82</v>
      </c>
      <c r="D48" s="15" t="s">
        <v>14</v>
      </c>
      <c r="E48" s="16"/>
      <c r="F48" s="16"/>
      <c r="G48" s="17">
        <f>VLOOKUP(B48,[1]Brokers!$B$9:$H$66,7,0)</f>
        <v>7621753.3000000007</v>
      </c>
      <c r="H48" s="17">
        <f>VLOOKUP(B48,[1]Brokers!$B$9:$X$66,23,0)</f>
        <v>0</v>
      </c>
      <c r="I48" s="17">
        <f>VLOOKUP(B48,[1]Brokers!$B$9:$Q$66,16,0)</f>
        <v>0</v>
      </c>
      <c r="J48" s="17">
        <f>VLOOKUP(B48,[1]Brokers!$B$9:$S$66,18,0)</f>
        <v>0</v>
      </c>
      <c r="K48" s="17">
        <v>0</v>
      </c>
      <c r="L48" s="17">
        <f>VLOOKUP(B48,[2]Brokers!$B$9:$T$66,19,0)</f>
        <v>0</v>
      </c>
      <c r="M48" s="18">
        <f t="shared" si="1"/>
        <v>7621753.3000000007</v>
      </c>
      <c r="N48" s="17">
        <f>VLOOKUP(B48,[3]Sheet4!$B$9:$AA$66,26,0)</f>
        <v>45472184.040000007</v>
      </c>
      <c r="O48" s="29">
        <f t="shared" ref="O48:O79" si="2">N48/$N$74</f>
        <v>4.328149822474353E-4</v>
      </c>
      <c r="P48" s="32"/>
    </row>
    <row r="49" spans="1:17" x14ac:dyDescent="0.25">
      <c r="A49" s="12">
        <v>34</v>
      </c>
      <c r="B49" s="13" t="s">
        <v>49</v>
      </c>
      <c r="C49" s="14" t="s">
        <v>50</v>
      </c>
      <c r="D49" s="15" t="s">
        <v>14</v>
      </c>
      <c r="E49" s="16"/>
      <c r="F49" s="16"/>
      <c r="G49" s="17">
        <f>VLOOKUP(B49,[1]Brokers!$B$9:$H$66,7,0)</f>
        <v>11893273</v>
      </c>
      <c r="H49" s="17">
        <f>VLOOKUP(B49,[1]Brokers!$B$9:$X$66,23,0)</f>
        <v>0</v>
      </c>
      <c r="I49" s="17">
        <f>VLOOKUP(B49,[1]Brokers!$B$9:$Q$66,16,0)</f>
        <v>0</v>
      </c>
      <c r="J49" s="17">
        <f>VLOOKUP(B49,[1]Brokers!$B$9:$S$66,18,0)</f>
        <v>0</v>
      </c>
      <c r="K49" s="17">
        <v>0</v>
      </c>
      <c r="L49" s="17">
        <f>VLOOKUP(B49,[2]Brokers!$B$9:$T$66,19,0)</f>
        <v>0</v>
      </c>
      <c r="M49" s="18">
        <f t="shared" ref="M49:M73" si="3">L49+I49+J49+H49+G49</f>
        <v>11893273</v>
      </c>
      <c r="N49" s="17">
        <f>VLOOKUP(B49,[3]Sheet4!$B$9:$AA$66,26,0)</f>
        <v>45260555.5</v>
      </c>
      <c r="O49" s="29">
        <f t="shared" si="2"/>
        <v>4.308006518448626E-4</v>
      </c>
      <c r="P49" s="32"/>
    </row>
    <row r="50" spans="1:17" x14ac:dyDescent="0.25">
      <c r="A50" s="12">
        <v>35</v>
      </c>
      <c r="B50" s="13" t="s">
        <v>57</v>
      </c>
      <c r="C50" s="14" t="s">
        <v>58</v>
      </c>
      <c r="D50" s="15" t="s">
        <v>14</v>
      </c>
      <c r="E50" s="16" t="s">
        <v>14</v>
      </c>
      <c r="F50" s="16"/>
      <c r="G50" s="17">
        <f>VLOOKUP(B50,[1]Brokers!$B$9:$H$66,7,0)</f>
        <v>8685374</v>
      </c>
      <c r="H50" s="17">
        <f>VLOOKUP(B50,[1]Brokers!$B$9:$X$66,23,0)</f>
        <v>0</v>
      </c>
      <c r="I50" s="17">
        <f>VLOOKUP(B50,[1]Brokers!$B$9:$Q$66,16,0)</f>
        <v>0</v>
      </c>
      <c r="J50" s="17">
        <f>VLOOKUP(B50,[1]Brokers!$B$9:$S$66,18,0)</f>
        <v>0</v>
      </c>
      <c r="K50" s="17">
        <v>0</v>
      </c>
      <c r="L50" s="17">
        <f>VLOOKUP(B50,[2]Brokers!$B$9:$T$66,19,0)</f>
        <v>0</v>
      </c>
      <c r="M50" s="18">
        <f t="shared" si="3"/>
        <v>8685374</v>
      </c>
      <c r="N50" s="17">
        <f>VLOOKUP(B50,[3]Sheet4!$B$9:$AA$66,26,0)</f>
        <v>28053903.02</v>
      </c>
      <c r="O50" s="29">
        <f t="shared" si="2"/>
        <v>2.6702367158990258E-4</v>
      </c>
      <c r="P50" s="32"/>
    </row>
    <row r="51" spans="1:17" s="20" customFormat="1" x14ac:dyDescent="0.25">
      <c r="A51" s="12">
        <v>36</v>
      </c>
      <c r="B51" s="13" t="s">
        <v>33</v>
      </c>
      <c r="C51" s="14" t="s">
        <v>34</v>
      </c>
      <c r="D51" s="15" t="s">
        <v>14</v>
      </c>
      <c r="E51" s="16" t="s">
        <v>14</v>
      </c>
      <c r="F51" s="16"/>
      <c r="G51" s="17">
        <f>VLOOKUP(B51,[1]Brokers!$B$9:$H$66,7,0)</f>
        <v>879480</v>
      </c>
      <c r="H51" s="17">
        <f>VLOOKUP(B51,[1]Brokers!$B$9:$X$66,23,0)</f>
        <v>0</v>
      </c>
      <c r="I51" s="17">
        <f>VLOOKUP(B51,[1]Brokers!$B$9:$Q$66,16,0)</f>
        <v>0</v>
      </c>
      <c r="J51" s="17">
        <f>VLOOKUP(B51,[1]Brokers!$B$9:$S$66,18,0)</f>
        <v>0</v>
      </c>
      <c r="K51" s="17">
        <v>0</v>
      </c>
      <c r="L51" s="17">
        <f>VLOOKUP(B51,[2]Brokers!$B$9:$T$66,19,0)</f>
        <v>0</v>
      </c>
      <c r="M51" s="18">
        <f t="shared" si="3"/>
        <v>879480</v>
      </c>
      <c r="N51" s="17">
        <f>VLOOKUP(B51,[3]Sheet4!$B$9:$AA$66,26,0)</f>
        <v>18744249</v>
      </c>
      <c r="O51" s="29">
        <f t="shared" si="2"/>
        <v>1.7841218691057415E-4</v>
      </c>
      <c r="P51" s="32"/>
      <c r="Q51" s="19"/>
    </row>
    <row r="52" spans="1:17" x14ac:dyDescent="0.25">
      <c r="A52" s="12">
        <v>37</v>
      </c>
      <c r="B52" s="13" t="s">
        <v>85</v>
      </c>
      <c r="C52" s="14" t="s">
        <v>86</v>
      </c>
      <c r="D52" s="15" t="s">
        <v>14</v>
      </c>
      <c r="E52" s="16" t="s">
        <v>14</v>
      </c>
      <c r="F52" s="16"/>
      <c r="G52" s="17">
        <f>VLOOKUP(B52,[1]Brokers!$B$9:$H$66,7,0)</f>
        <v>2902257.21</v>
      </c>
      <c r="H52" s="17">
        <f>VLOOKUP(B52,[1]Brokers!$B$9:$X$66,23,0)</f>
        <v>0</v>
      </c>
      <c r="I52" s="17">
        <f>VLOOKUP(B52,[1]Brokers!$B$9:$Q$66,16,0)</f>
        <v>0</v>
      </c>
      <c r="J52" s="17">
        <f>VLOOKUP(B52,[1]Brokers!$B$9:$S$66,18,0)</f>
        <v>0</v>
      </c>
      <c r="K52" s="17">
        <v>0</v>
      </c>
      <c r="L52" s="17">
        <f>VLOOKUP(B52,[2]Brokers!$B$9:$T$66,19,0)</f>
        <v>0</v>
      </c>
      <c r="M52" s="18">
        <f t="shared" si="3"/>
        <v>2902257.21</v>
      </c>
      <c r="N52" s="17">
        <f>VLOOKUP(B52,[3]Sheet4!$B$9:$AA$66,26,0)</f>
        <v>17178491.469999999</v>
      </c>
      <c r="O52" s="29">
        <f t="shared" si="2"/>
        <v>1.6350893711384988E-4</v>
      </c>
      <c r="P52" s="32"/>
    </row>
    <row r="53" spans="1:17" x14ac:dyDescent="0.25">
      <c r="A53" s="12">
        <v>38</v>
      </c>
      <c r="B53" s="13" t="s">
        <v>39</v>
      </c>
      <c r="C53" s="14" t="s">
        <v>40</v>
      </c>
      <c r="D53" s="15" t="s">
        <v>14</v>
      </c>
      <c r="E53" s="16"/>
      <c r="F53" s="16"/>
      <c r="G53" s="17">
        <f>VLOOKUP(B53,[1]Brokers!$B$9:$H$66,7,0)</f>
        <v>885880</v>
      </c>
      <c r="H53" s="17">
        <f>VLOOKUP(B53,[1]Brokers!$B$9:$X$66,23,0)</f>
        <v>0</v>
      </c>
      <c r="I53" s="17">
        <f>VLOOKUP(B53,[1]Brokers!$B$9:$Q$66,16,0)</f>
        <v>0</v>
      </c>
      <c r="J53" s="17">
        <f>VLOOKUP(B53,[1]Brokers!$B$9:$S$66,18,0)</f>
        <v>0</v>
      </c>
      <c r="K53" s="17">
        <v>0</v>
      </c>
      <c r="L53" s="17">
        <f>VLOOKUP(B53,[2]Brokers!$B$9:$T$66,19,0)</f>
        <v>0</v>
      </c>
      <c r="M53" s="18">
        <f t="shared" si="3"/>
        <v>885880</v>
      </c>
      <c r="N53" s="17">
        <f>VLOOKUP(B53,[3]Sheet4!$B$9:$AA$66,26,0)</f>
        <v>9247538.4000000004</v>
      </c>
      <c r="O53" s="29">
        <f t="shared" si="2"/>
        <v>8.8020253544621172E-5</v>
      </c>
      <c r="P53" s="32"/>
    </row>
    <row r="54" spans="1:17" x14ac:dyDescent="0.25">
      <c r="A54" s="12">
        <v>39</v>
      </c>
      <c r="B54" s="13" t="s">
        <v>75</v>
      </c>
      <c r="C54" s="14" t="s">
        <v>76</v>
      </c>
      <c r="D54" s="15" t="s">
        <v>14</v>
      </c>
      <c r="E54" s="16"/>
      <c r="F54" s="16"/>
      <c r="G54" s="17">
        <f>VLOOKUP(B54,[1]Brokers!$B$9:$H$66,7,0)</f>
        <v>3559795</v>
      </c>
      <c r="H54" s="17">
        <f>VLOOKUP(B54,[1]Brokers!$B$9:$X$66,23,0)</f>
        <v>0</v>
      </c>
      <c r="I54" s="17">
        <f>VLOOKUP(B54,[1]Brokers!$B$9:$Q$66,16,0)</f>
        <v>0</v>
      </c>
      <c r="J54" s="17">
        <f>VLOOKUP(B54,[1]Brokers!$B$9:$S$66,18,0)</f>
        <v>0</v>
      </c>
      <c r="K54" s="17">
        <v>0</v>
      </c>
      <c r="L54" s="17">
        <f>VLOOKUP(B54,[2]Brokers!$B$9:$T$66,19,0)</f>
        <v>0</v>
      </c>
      <c r="M54" s="18">
        <f>L54+I54+J54+H54+G54</f>
        <v>3559795</v>
      </c>
      <c r="N54" s="17">
        <f>VLOOKUP(B54,[3]Sheet4!$B$9:$AA$66,26,0)</f>
        <v>8479205</v>
      </c>
      <c r="O54" s="29">
        <f t="shared" si="2"/>
        <v>8.0707074864032953E-5</v>
      </c>
      <c r="P54" s="32"/>
    </row>
    <row r="55" spans="1:17" x14ac:dyDescent="0.25">
      <c r="A55" s="12">
        <v>40</v>
      </c>
      <c r="B55" s="13" t="s">
        <v>37</v>
      </c>
      <c r="C55" s="14" t="s">
        <v>38</v>
      </c>
      <c r="D55" s="15" t="s">
        <v>14</v>
      </c>
      <c r="E55" s="16" t="s">
        <v>14</v>
      </c>
      <c r="F55" s="16" t="s">
        <v>14</v>
      </c>
      <c r="G55" s="17">
        <f>VLOOKUP(B55,[1]Brokers!$B$9:$H$66,7,0)</f>
        <v>446051.9</v>
      </c>
      <c r="H55" s="17">
        <f>VLOOKUP(B55,[1]Brokers!$B$9:$X$66,23,0)</f>
        <v>0</v>
      </c>
      <c r="I55" s="17">
        <f>VLOOKUP(B55,[1]Brokers!$B$9:$Q$66,16,0)</f>
        <v>0</v>
      </c>
      <c r="J55" s="17">
        <f>VLOOKUP(B55,[1]Brokers!$B$9:$S$66,18,0)</f>
        <v>0</v>
      </c>
      <c r="K55" s="17">
        <v>0</v>
      </c>
      <c r="L55" s="17">
        <f>VLOOKUP(B55,[2]Brokers!$B$9:$T$66,19,0)</f>
        <v>0</v>
      </c>
      <c r="M55" s="18">
        <f t="shared" si="3"/>
        <v>446051.9</v>
      </c>
      <c r="N55" s="17">
        <f>VLOOKUP(B55,[3]Sheet4!$B$9:$AA$66,26,0)</f>
        <v>7487951.5</v>
      </c>
      <c r="O55" s="29">
        <f t="shared" si="2"/>
        <v>7.1272090047209358E-5</v>
      </c>
      <c r="P55" s="32"/>
    </row>
    <row r="56" spans="1:17" x14ac:dyDescent="0.25">
      <c r="A56" s="12">
        <v>41</v>
      </c>
      <c r="B56" s="13" t="s">
        <v>91</v>
      </c>
      <c r="C56" s="14" t="s">
        <v>92</v>
      </c>
      <c r="D56" s="15" t="s">
        <v>14</v>
      </c>
      <c r="E56" s="16"/>
      <c r="F56" s="16"/>
      <c r="G56" s="17">
        <f>VLOOKUP(B56,[1]Brokers!$B$9:$H$66,7,0)</f>
        <v>1117251.8999999999</v>
      </c>
      <c r="H56" s="17">
        <f>VLOOKUP(B56,[1]Brokers!$B$9:$X$66,23,0)</f>
        <v>0</v>
      </c>
      <c r="I56" s="17">
        <f>VLOOKUP(B56,[1]Brokers!$B$9:$Q$66,16,0)</f>
        <v>0</v>
      </c>
      <c r="J56" s="17">
        <f>VLOOKUP(B56,[1]Brokers!$B$9:$S$66,18,0)</f>
        <v>0</v>
      </c>
      <c r="K56" s="17">
        <v>0</v>
      </c>
      <c r="L56" s="17">
        <f>VLOOKUP(B56,[2]Brokers!$B$9:$T$66,19,0)</f>
        <v>0</v>
      </c>
      <c r="M56" s="18">
        <f t="shared" si="3"/>
        <v>1117251.8999999999</v>
      </c>
      <c r="N56" s="17">
        <f>VLOOKUP(B56,[3]Sheet4!$B$9:$AA$66,26,0)</f>
        <v>7365807.0299999993</v>
      </c>
      <c r="O56" s="29">
        <f t="shared" si="2"/>
        <v>7.010949014727562E-5</v>
      </c>
      <c r="P56" s="32"/>
    </row>
    <row r="57" spans="1:17" x14ac:dyDescent="0.25">
      <c r="A57" s="12">
        <v>42</v>
      </c>
      <c r="B57" s="13" t="s">
        <v>71</v>
      </c>
      <c r="C57" s="14" t="s">
        <v>72</v>
      </c>
      <c r="D57" s="15" t="s">
        <v>14</v>
      </c>
      <c r="E57" s="16" t="s">
        <v>14</v>
      </c>
      <c r="F57" s="16"/>
      <c r="G57" s="17">
        <f>VLOOKUP(B57,[1]Brokers!$B$9:$H$66,7,0)</f>
        <v>0</v>
      </c>
      <c r="H57" s="17">
        <f>VLOOKUP(B57,[1]Brokers!$B$9:$X$66,23,0)</f>
        <v>0</v>
      </c>
      <c r="I57" s="17">
        <f>VLOOKUP(B57,[1]Brokers!$B$9:$Q$66,16,0)</f>
        <v>0</v>
      </c>
      <c r="J57" s="17">
        <f>VLOOKUP(B57,[1]Brokers!$B$9:$S$66,18,0)</f>
        <v>0</v>
      </c>
      <c r="K57" s="17">
        <v>0</v>
      </c>
      <c r="L57" s="17">
        <f>VLOOKUP(B57,[2]Brokers!$B$9:$T$66,19,0)</f>
        <v>0</v>
      </c>
      <c r="M57" s="18">
        <f t="shared" si="3"/>
        <v>0</v>
      </c>
      <c r="N57" s="17">
        <f>VLOOKUP(B57,[3]Sheet4!$B$9:$AA$66,26,0)</f>
        <v>0</v>
      </c>
      <c r="O57" s="29">
        <f t="shared" si="2"/>
        <v>0</v>
      </c>
      <c r="P57" s="32"/>
    </row>
    <row r="58" spans="1:17" x14ac:dyDescent="0.2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VLOOKUP(B58,[1]Brokers!$B$9:$H$66,7,0)</f>
        <v>0</v>
      </c>
      <c r="H58" s="17">
        <f>VLOOKUP(B58,[1]Brokers!$B$9:$X$66,23,0)</f>
        <v>0</v>
      </c>
      <c r="I58" s="17">
        <f>VLOOKUP(B58,[1]Brokers!$B$9:$Q$66,16,0)</f>
        <v>0</v>
      </c>
      <c r="J58" s="17">
        <f>VLOOKUP(B58,[1]Brokers!$B$9:$S$66,18,0)</f>
        <v>0</v>
      </c>
      <c r="K58" s="17">
        <v>0</v>
      </c>
      <c r="L58" s="17">
        <f>VLOOKUP(B58,[2]Brokers!$B$9:$T$66,19,0)</f>
        <v>0</v>
      </c>
      <c r="M58" s="18">
        <f t="shared" si="3"/>
        <v>0</v>
      </c>
      <c r="N58" s="17">
        <f>VLOOKUP(B58,[3]Sheet4!$B$9:$AA$66,26,0)</f>
        <v>0</v>
      </c>
      <c r="O58" s="29">
        <f t="shared" si="2"/>
        <v>0</v>
      </c>
      <c r="P58" s="32"/>
    </row>
    <row r="59" spans="1:17" x14ac:dyDescent="0.25">
      <c r="A59" s="12">
        <v>44</v>
      </c>
      <c r="B59" s="13" t="s">
        <v>97</v>
      </c>
      <c r="C59" s="14" t="s">
        <v>98</v>
      </c>
      <c r="D59" s="15" t="s">
        <v>14</v>
      </c>
      <c r="E59" s="16"/>
      <c r="F59" s="16"/>
      <c r="G59" s="17">
        <f>VLOOKUP(B59,[1]Brokers!$B$9:$H$66,7,0)</f>
        <v>0</v>
      </c>
      <c r="H59" s="17">
        <f>VLOOKUP(B59,[1]Brokers!$B$9:$X$66,23,0)</f>
        <v>0</v>
      </c>
      <c r="I59" s="17">
        <f>VLOOKUP(B59,[1]Brokers!$B$9:$Q$66,16,0)</f>
        <v>0</v>
      </c>
      <c r="J59" s="17">
        <f>VLOOKUP(B59,[1]Brokers!$B$9:$S$66,18,0)</f>
        <v>0</v>
      </c>
      <c r="K59" s="17">
        <v>0</v>
      </c>
      <c r="L59" s="17">
        <f>VLOOKUP(B59,[2]Brokers!$B$9:$T$66,19,0)</f>
        <v>0</v>
      </c>
      <c r="M59" s="18">
        <f t="shared" si="3"/>
        <v>0</v>
      </c>
      <c r="N59" s="17">
        <f>VLOOKUP(B59,[3]Sheet4!$B$9:$AA$66,26,0)</f>
        <v>0</v>
      </c>
      <c r="O59" s="29">
        <f t="shared" si="2"/>
        <v>0</v>
      </c>
      <c r="P59" s="32"/>
    </row>
    <row r="60" spans="1:17" x14ac:dyDescent="0.25">
      <c r="A60" s="12">
        <v>45</v>
      </c>
      <c r="B60" s="13" t="s">
        <v>93</v>
      </c>
      <c r="C60" s="14" t="s">
        <v>94</v>
      </c>
      <c r="D60" s="15" t="s">
        <v>14</v>
      </c>
      <c r="E60" s="16" t="s">
        <v>14</v>
      </c>
      <c r="F60" s="16" t="s">
        <v>14</v>
      </c>
      <c r="G60" s="17">
        <f>VLOOKUP(B60,[1]Brokers!$B$9:$H$66,7,0)</f>
        <v>0</v>
      </c>
      <c r="H60" s="17">
        <f>VLOOKUP(B60,[1]Brokers!$B$9:$X$66,23,0)</f>
        <v>0</v>
      </c>
      <c r="I60" s="17">
        <f>VLOOKUP(B60,[1]Brokers!$B$9:$Q$66,16,0)</f>
        <v>0</v>
      </c>
      <c r="J60" s="17">
        <f>VLOOKUP(B60,[1]Brokers!$B$9:$S$66,18,0)</f>
        <v>0</v>
      </c>
      <c r="K60" s="17">
        <v>0</v>
      </c>
      <c r="L60" s="17">
        <f>VLOOKUP(B60,[2]Brokers!$B$9:$T$66,19,0)</f>
        <v>0</v>
      </c>
      <c r="M60" s="18">
        <f t="shared" si="3"/>
        <v>0</v>
      </c>
      <c r="N60" s="17">
        <f>VLOOKUP(B60,[3]Sheet4!$B$9:$AA$66,26,0)</f>
        <v>0</v>
      </c>
      <c r="O60" s="29">
        <f t="shared" si="2"/>
        <v>0</v>
      </c>
      <c r="P60" s="32"/>
    </row>
    <row r="61" spans="1:17" x14ac:dyDescent="0.25">
      <c r="A61" s="12">
        <v>46</v>
      </c>
      <c r="B61" s="13" t="s">
        <v>99</v>
      </c>
      <c r="C61" s="14" t="s">
        <v>100</v>
      </c>
      <c r="D61" s="15" t="s">
        <v>14</v>
      </c>
      <c r="E61" s="16" t="s">
        <v>14</v>
      </c>
      <c r="F61" s="16" t="s">
        <v>14</v>
      </c>
      <c r="G61" s="17">
        <f>VLOOKUP(B61,[1]Brokers!$B$9:$H$66,7,0)</f>
        <v>0</v>
      </c>
      <c r="H61" s="17">
        <f>VLOOKUP(B61,[1]Brokers!$B$9:$X$66,23,0)</f>
        <v>0</v>
      </c>
      <c r="I61" s="17">
        <f>VLOOKUP(B61,[1]Brokers!$B$9:$Q$66,16,0)</f>
        <v>0</v>
      </c>
      <c r="J61" s="17">
        <f>VLOOKUP(B61,[1]Brokers!$B$9:$S$66,18,0)</f>
        <v>0</v>
      </c>
      <c r="K61" s="17">
        <v>0</v>
      </c>
      <c r="L61" s="17">
        <f>VLOOKUP(B61,[2]Brokers!$B$9:$T$66,19,0)</f>
        <v>0</v>
      </c>
      <c r="M61" s="18">
        <f t="shared" si="3"/>
        <v>0</v>
      </c>
      <c r="N61" s="17">
        <f>VLOOKUP(B61,[3]Sheet4!$B$9:$AA$66,26,0)</f>
        <v>0</v>
      </c>
      <c r="O61" s="29">
        <f t="shared" si="2"/>
        <v>0</v>
      </c>
      <c r="P61" s="32"/>
    </row>
    <row r="62" spans="1:17" x14ac:dyDescent="0.25">
      <c r="A62" s="12">
        <v>47</v>
      </c>
      <c r="B62" s="13" t="s">
        <v>103</v>
      </c>
      <c r="C62" s="14" t="s">
        <v>104</v>
      </c>
      <c r="D62" s="15" t="s">
        <v>14</v>
      </c>
      <c r="E62" s="16"/>
      <c r="F62" s="16"/>
      <c r="G62" s="17">
        <f>VLOOKUP(B62,[1]Brokers!$B$9:$H$66,7,0)</f>
        <v>0</v>
      </c>
      <c r="H62" s="17">
        <f>VLOOKUP(B62,[1]Brokers!$B$9:$X$66,23,0)</f>
        <v>0</v>
      </c>
      <c r="I62" s="17">
        <f>VLOOKUP(B62,[1]Brokers!$B$9:$Q$66,16,0)</f>
        <v>0</v>
      </c>
      <c r="J62" s="17">
        <f>VLOOKUP(B62,[1]Brokers!$B$9:$S$66,18,0)</f>
        <v>0</v>
      </c>
      <c r="K62" s="17">
        <v>0</v>
      </c>
      <c r="L62" s="17">
        <f>VLOOKUP(B62,[2]Brokers!$B$9:$T$66,19,0)</f>
        <v>0</v>
      </c>
      <c r="M62" s="18">
        <f t="shared" si="3"/>
        <v>0</v>
      </c>
      <c r="N62" s="17">
        <f>VLOOKUP(B62,[3]Sheet4!$B$9:$AA$66,26,0)</f>
        <v>0</v>
      </c>
      <c r="O62" s="29">
        <f t="shared" si="2"/>
        <v>0</v>
      </c>
      <c r="P62" s="32"/>
    </row>
    <row r="63" spans="1:17" x14ac:dyDescent="0.25">
      <c r="A63" s="12">
        <v>48</v>
      </c>
      <c r="B63" s="13" t="s">
        <v>107</v>
      </c>
      <c r="C63" s="14" t="s">
        <v>108</v>
      </c>
      <c r="D63" s="15" t="s">
        <v>14</v>
      </c>
      <c r="E63" s="15" t="s">
        <v>14</v>
      </c>
      <c r="F63" s="16"/>
      <c r="G63" s="17">
        <f>VLOOKUP(B63,[1]Brokers!$B$9:$H$66,7,0)</f>
        <v>0</v>
      </c>
      <c r="H63" s="17">
        <f>VLOOKUP(B63,[1]Brokers!$B$9:$X$66,23,0)</f>
        <v>0</v>
      </c>
      <c r="I63" s="17">
        <f>VLOOKUP(B63,[1]Brokers!$B$9:$Q$66,16,0)</f>
        <v>0</v>
      </c>
      <c r="J63" s="17">
        <f>VLOOKUP(B63,[1]Brokers!$B$9:$S$66,18,0)</f>
        <v>0</v>
      </c>
      <c r="K63" s="17">
        <v>0</v>
      </c>
      <c r="L63" s="17">
        <f>VLOOKUP(B63,[2]Brokers!$B$9:$T$66,19,0)</f>
        <v>0</v>
      </c>
      <c r="M63" s="18">
        <f t="shared" si="3"/>
        <v>0</v>
      </c>
      <c r="N63" s="17">
        <f>VLOOKUP(B63,[3]Sheet4!$B$9:$AA$66,26,0)</f>
        <v>0</v>
      </c>
      <c r="O63" s="29">
        <f t="shared" si="2"/>
        <v>0</v>
      </c>
      <c r="P63" s="32"/>
    </row>
    <row r="64" spans="1:17" x14ac:dyDescent="0.25">
      <c r="A64" s="12">
        <v>49</v>
      </c>
      <c r="B64" s="13" t="s">
        <v>113</v>
      </c>
      <c r="C64" s="14" t="s">
        <v>114</v>
      </c>
      <c r="D64" s="15" t="s">
        <v>14</v>
      </c>
      <c r="E64" s="16"/>
      <c r="F64" s="16"/>
      <c r="G64" s="17">
        <f>VLOOKUP(B64,[1]Brokers!$B$9:$H$66,7,0)</f>
        <v>0</v>
      </c>
      <c r="H64" s="17">
        <f>VLOOKUP(B64,[1]Brokers!$B$9:$X$66,23,0)</f>
        <v>0</v>
      </c>
      <c r="I64" s="17">
        <f>VLOOKUP(B64,[1]Brokers!$B$9:$Q$66,16,0)</f>
        <v>0</v>
      </c>
      <c r="J64" s="17">
        <f>VLOOKUP(B64,[1]Brokers!$B$9:$S$66,18,0)</f>
        <v>0</v>
      </c>
      <c r="K64" s="17">
        <v>0</v>
      </c>
      <c r="L64" s="17">
        <f>VLOOKUP(B64,[2]Brokers!$B$9:$T$66,19,0)</f>
        <v>0</v>
      </c>
      <c r="M64" s="18">
        <f t="shared" si="3"/>
        <v>0</v>
      </c>
      <c r="N64" s="17">
        <f>VLOOKUP(B64,[3]Sheet4!$B$9:$AA$66,26,0)</f>
        <v>0</v>
      </c>
      <c r="O64" s="29">
        <f t="shared" si="2"/>
        <v>0</v>
      </c>
      <c r="P64" s="32"/>
    </row>
    <row r="65" spans="1:17" x14ac:dyDescent="0.25">
      <c r="A65" s="12">
        <v>50</v>
      </c>
      <c r="B65" s="13" t="s">
        <v>119</v>
      </c>
      <c r="C65" s="14" t="s">
        <v>120</v>
      </c>
      <c r="D65" s="15"/>
      <c r="E65" s="16"/>
      <c r="F65" s="16"/>
      <c r="G65" s="17">
        <f>VLOOKUP(B65,[1]Brokers!$B$9:$H$66,7,0)</f>
        <v>0</v>
      </c>
      <c r="H65" s="17">
        <f>VLOOKUP(B65,[1]Brokers!$B$9:$X$66,23,0)</f>
        <v>0</v>
      </c>
      <c r="I65" s="17">
        <f>VLOOKUP(B65,[1]Brokers!$B$9:$Q$66,16,0)</f>
        <v>0</v>
      </c>
      <c r="J65" s="17">
        <f>VLOOKUP(B65,[1]Brokers!$B$9:$S$66,18,0)</f>
        <v>0</v>
      </c>
      <c r="K65" s="17">
        <v>0</v>
      </c>
      <c r="L65" s="17">
        <f>VLOOKUP(B65,[2]Brokers!$B$9:$T$66,19,0)</f>
        <v>0</v>
      </c>
      <c r="M65" s="18">
        <f t="shared" si="3"/>
        <v>0</v>
      </c>
      <c r="N65" s="17">
        <f>VLOOKUP(B65,[3]Sheet4!$B$9:$AA$66,26,0)</f>
        <v>0</v>
      </c>
      <c r="O65" s="29">
        <f t="shared" si="2"/>
        <v>0</v>
      </c>
      <c r="P65" s="32"/>
      <c r="Q65" s="21"/>
    </row>
    <row r="66" spans="1:17" x14ac:dyDescent="0.25">
      <c r="A66" s="12">
        <v>51</v>
      </c>
      <c r="B66" s="13" t="s">
        <v>121</v>
      </c>
      <c r="C66" s="14" t="s">
        <v>122</v>
      </c>
      <c r="D66" s="15"/>
      <c r="E66" s="16"/>
      <c r="F66" s="16"/>
      <c r="G66" s="17">
        <f>VLOOKUP(B66,[1]Brokers!$B$9:$H$66,7,0)</f>
        <v>0</v>
      </c>
      <c r="H66" s="17">
        <f>VLOOKUP(B66,[1]Brokers!$B$9:$X$66,23,0)</f>
        <v>0</v>
      </c>
      <c r="I66" s="17">
        <f>VLOOKUP(B66,[1]Brokers!$B$9:$Q$66,16,0)</f>
        <v>0</v>
      </c>
      <c r="J66" s="17">
        <f>VLOOKUP(B66,[1]Brokers!$B$9:$S$66,18,0)</f>
        <v>0</v>
      </c>
      <c r="K66" s="17">
        <v>0</v>
      </c>
      <c r="L66" s="17">
        <f>VLOOKUP(B66,[2]Brokers!$B$9:$T$66,19,0)</f>
        <v>0</v>
      </c>
      <c r="M66" s="18">
        <f t="shared" si="3"/>
        <v>0</v>
      </c>
      <c r="N66" s="17">
        <f>VLOOKUP(B66,[3]Sheet4!$B$9:$AA$66,26,0)</f>
        <v>0</v>
      </c>
      <c r="O66" s="29">
        <f t="shared" si="2"/>
        <v>0</v>
      </c>
      <c r="P66" s="32"/>
    </row>
    <row r="67" spans="1:17" x14ac:dyDescent="0.25">
      <c r="A67" s="12">
        <v>52</v>
      </c>
      <c r="B67" s="13" t="s">
        <v>115</v>
      </c>
      <c r="C67" s="14" t="s">
        <v>116</v>
      </c>
      <c r="D67" s="15"/>
      <c r="E67" s="16"/>
      <c r="F67" s="16"/>
      <c r="G67" s="17">
        <f>VLOOKUP(B67,[1]Brokers!$B$9:$H$66,7,0)</f>
        <v>0</v>
      </c>
      <c r="H67" s="17">
        <f>VLOOKUP(B67,[1]Brokers!$B$9:$X$66,23,0)</f>
        <v>0</v>
      </c>
      <c r="I67" s="17">
        <f>VLOOKUP(B67,[1]Brokers!$B$9:$Q$66,16,0)</f>
        <v>0</v>
      </c>
      <c r="J67" s="17">
        <f>VLOOKUP(B67,[1]Brokers!$B$9:$S$66,18,0)</f>
        <v>0</v>
      </c>
      <c r="K67" s="17">
        <v>0</v>
      </c>
      <c r="L67" s="17">
        <f>VLOOKUP(B67,[2]Brokers!$B$9:$T$66,19,0)</f>
        <v>0</v>
      </c>
      <c r="M67" s="18">
        <f t="shared" si="3"/>
        <v>0</v>
      </c>
      <c r="N67" s="17">
        <f>VLOOKUP(B67,[3]Sheet4!$B$9:$AA$66,26,0)</f>
        <v>0</v>
      </c>
      <c r="O67" s="29">
        <f t="shared" si="2"/>
        <v>0</v>
      </c>
      <c r="P67" s="32"/>
    </row>
    <row r="68" spans="1:17" x14ac:dyDescent="0.25">
      <c r="A68" s="12">
        <v>53</v>
      </c>
      <c r="B68" s="13" t="s">
        <v>117</v>
      </c>
      <c r="C68" s="14" t="s">
        <v>118</v>
      </c>
      <c r="D68" s="15"/>
      <c r="E68" s="16"/>
      <c r="F68" s="16"/>
      <c r="G68" s="17">
        <f>VLOOKUP(B68,[1]Brokers!$B$9:$H$66,7,0)</f>
        <v>0</v>
      </c>
      <c r="H68" s="17">
        <f>VLOOKUP(B68,[1]Brokers!$B$9:$X$66,23,0)</f>
        <v>0</v>
      </c>
      <c r="I68" s="17">
        <f>VLOOKUP(B68,[1]Brokers!$B$9:$Q$66,16,0)</f>
        <v>0</v>
      </c>
      <c r="J68" s="17">
        <f>VLOOKUP(B68,[1]Brokers!$B$9:$S$66,18,0)</f>
        <v>0</v>
      </c>
      <c r="K68" s="17">
        <v>0</v>
      </c>
      <c r="L68" s="17">
        <f>VLOOKUP(B68,[2]Brokers!$B$9:$T$66,19,0)</f>
        <v>0</v>
      </c>
      <c r="M68" s="18">
        <f t="shared" si="3"/>
        <v>0</v>
      </c>
      <c r="N68" s="17">
        <f>VLOOKUP(B68,[3]Sheet4!$B$9:$AA$66,26,0)</f>
        <v>0</v>
      </c>
      <c r="O68" s="29">
        <f t="shared" si="2"/>
        <v>0</v>
      </c>
      <c r="P68" s="32"/>
    </row>
    <row r="69" spans="1:17" x14ac:dyDescent="0.25">
      <c r="A69" s="12">
        <v>54</v>
      </c>
      <c r="B69" s="13" t="s">
        <v>111</v>
      </c>
      <c r="C69" s="14" t="s">
        <v>112</v>
      </c>
      <c r="D69" s="15"/>
      <c r="E69" s="16"/>
      <c r="F69" s="16"/>
      <c r="G69" s="17">
        <f>VLOOKUP(B69,[1]Brokers!$B$9:$H$66,7,0)</f>
        <v>0</v>
      </c>
      <c r="H69" s="17">
        <f>VLOOKUP(B69,[1]Brokers!$B$9:$X$66,23,0)</f>
        <v>0</v>
      </c>
      <c r="I69" s="17">
        <f>VLOOKUP(B69,[1]Brokers!$B$9:$Q$66,16,0)</f>
        <v>0</v>
      </c>
      <c r="J69" s="17">
        <f>VLOOKUP(B69,[1]Brokers!$B$9:$S$66,18,0)</f>
        <v>0</v>
      </c>
      <c r="K69" s="17">
        <v>0</v>
      </c>
      <c r="L69" s="17">
        <f>VLOOKUP(B69,[2]Brokers!$B$9:$T$66,19,0)</f>
        <v>0</v>
      </c>
      <c r="M69" s="18">
        <f t="shared" si="3"/>
        <v>0</v>
      </c>
      <c r="N69" s="17">
        <f>VLOOKUP(B69,[3]Sheet4!$B$9:$AA$66,26,0)</f>
        <v>0</v>
      </c>
      <c r="O69" s="29">
        <f t="shared" si="2"/>
        <v>0</v>
      </c>
      <c r="P69" s="32"/>
    </row>
    <row r="70" spans="1:17" x14ac:dyDescent="0.25">
      <c r="A70" s="12">
        <v>55</v>
      </c>
      <c r="B70" s="13" t="s">
        <v>101</v>
      </c>
      <c r="C70" s="14" t="s">
        <v>102</v>
      </c>
      <c r="D70" s="15"/>
      <c r="E70" s="16"/>
      <c r="F70" s="16"/>
      <c r="G70" s="17">
        <f>VLOOKUP(B70,[1]Brokers!$B$9:$H$66,7,0)</f>
        <v>0</v>
      </c>
      <c r="H70" s="17">
        <f>VLOOKUP(B70,[1]Brokers!$B$9:$X$66,23,0)</f>
        <v>0</v>
      </c>
      <c r="I70" s="17">
        <f>VLOOKUP(B70,[1]Brokers!$B$9:$Q$66,16,0)</f>
        <v>0</v>
      </c>
      <c r="J70" s="17">
        <f>VLOOKUP(B70,[1]Brokers!$B$9:$S$66,18,0)</f>
        <v>0</v>
      </c>
      <c r="K70" s="17">
        <v>0</v>
      </c>
      <c r="L70" s="17">
        <f>VLOOKUP(B70,[2]Brokers!$B$9:$T$66,19,0)</f>
        <v>0</v>
      </c>
      <c r="M70" s="18">
        <f t="shared" si="3"/>
        <v>0</v>
      </c>
      <c r="N70" s="17">
        <f>VLOOKUP(B70,[3]Sheet4!$B$9:$AA$66,26,0)</f>
        <v>0</v>
      </c>
      <c r="O70" s="29">
        <f t="shared" si="2"/>
        <v>0</v>
      </c>
      <c r="P70" s="32"/>
    </row>
    <row r="71" spans="1:17" x14ac:dyDescent="0.25">
      <c r="A71" s="12">
        <v>56</v>
      </c>
      <c r="B71" s="13" t="s">
        <v>105</v>
      </c>
      <c r="C71" s="14" t="s">
        <v>106</v>
      </c>
      <c r="D71" s="15"/>
      <c r="E71" s="16"/>
      <c r="F71" s="16"/>
      <c r="G71" s="17">
        <f>VLOOKUP(B71,[1]Brokers!$B$9:$H$66,7,0)</f>
        <v>0</v>
      </c>
      <c r="H71" s="17">
        <f>VLOOKUP(B71,[1]Brokers!$B$9:$X$66,23,0)</f>
        <v>0</v>
      </c>
      <c r="I71" s="17">
        <f>VLOOKUP(B71,[1]Brokers!$B$9:$Q$66,16,0)</f>
        <v>0</v>
      </c>
      <c r="J71" s="17">
        <f>VLOOKUP(B71,[1]Brokers!$B$9:$S$66,18,0)</f>
        <v>0</v>
      </c>
      <c r="K71" s="17">
        <v>0</v>
      </c>
      <c r="L71" s="17">
        <f>VLOOKUP(B71,[2]Brokers!$B$9:$T$66,19,0)</f>
        <v>0</v>
      </c>
      <c r="M71" s="18">
        <f t="shared" si="3"/>
        <v>0</v>
      </c>
      <c r="N71" s="17">
        <f>VLOOKUP(B71,[3]Sheet4!$B$9:$AA$66,26,0)</f>
        <v>0</v>
      </c>
      <c r="O71" s="29">
        <f t="shared" si="2"/>
        <v>0</v>
      </c>
      <c r="P71" s="32"/>
    </row>
    <row r="72" spans="1:17" x14ac:dyDescent="0.25">
      <c r="A72" s="12">
        <v>57</v>
      </c>
      <c r="B72" s="13" t="s">
        <v>125</v>
      </c>
      <c r="C72" s="14" t="s">
        <v>126</v>
      </c>
      <c r="D72" s="15"/>
      <c r="E72" s="16"/>
      <c r="F72" s="16"/>
      <c r="G72" s="17">
        <f>VLOOKUP(B72,[1]Brokers!$B$9:$H$66,7,0)</f>
        <v>0</v>
      </c>
      <c r="H72" s="17">
        <f>VLOOKUP(B72,[1]Brokers!$B$9:$X$66,23,0)</f>
        <v>0</v>
      </c>
      <c r="I72" s="17">
        <f>VLOOKUP(B72,[1]Brokers!$B$9:$Q$66,16,0)</f>
        <v>0</v>
      </c>
      <c r="J72" s="17">
        <f>VLOOKUP(B72,[1]Brokers!$B$9:$S$66,18,0)</f>
        <v>0</v>
      </c>
      <c r="K72" s="17">
        <v>0</v>
      </c>
      <c r="L72" s="17">
        <f>VLOOKUP(B72,[2]Brokers!$B$9:$T$66,19,0)</f>
        <v>0</v>
      </c>
      <c r="M72" s="18">
        <f t="shared" si="3"/>
        <v>0</v>
      </c>
      <c r="N72" s="17">
        <f>VLOOKUP(B72,[3]Sheet4!$B$9:$AA$66,26,0)</f>
        <v>0</v>
      </c>
      <c r="O72" s="29">
        <f t="shared" si="2"/>
        <v>0</v>
      </c>
      <c r="P72" s="32"/>
      <c r="Q72" s="21"/>
    </row>
    <row r="73" spans="1:17" x14ac:dyDescent="0.25">
      <c r="A73" s="12">
        <v>58</v>
      </c>
      <c r="B73" s="13" t="s">
        <v>127</v>
      </c>
      <c r="C73" s="14" t="s">
        <v>128</v>
      </c>
      <c r="D73" s="15"/>
      <c r="E73" s="16"/>
      <c r="F73" s="16"/>
      <c r="G73" s="17">
        <f>VLOOKUP(B73,[1]Brokers!$B$9:$H$66,7,0)</f>
        <v>0</v>
      </c>
      <c r="H73" s="17">
        <f>VLOOKUP(B73,[1]Brokers!$B$9:$X$66,23,0)</f>
        <v>0</v>
      </c>
      <c r="I73" s="17">
        <f>VLOOKUP(B73,[1]Brokers!$B$9:$Q$66,16,0)</f>
        <v>0</v>
      </c>
      <c r="J73" s="17">
        <f>VLOOKUP(B73,[1]Brokers!$B$9:$S$66,18,0)</f>
        <v>0</v>
      </c>
      <c r="K73" s="17">
        <v>0</v>
      </c>
      <c r="L73" s="17">
        <f>VLOOKUP(B73,[2]Brokers!$B$9:$T$66,19,0)</f>
        <v>0</v>
      </c>
      <c r="M73" s="18">
        <f t="shared" si="3"/>
        <v>0</v>
      </c>
      <c r="N73" s="17">
        <f>VLOOKUP(B73,[3]Sheet4!$B$9:$AA$66,26,0)</f>
        <v>0</v>
      </c>
      <c r="O73" s="29">
        <f t="shared" si="2"/>
        <v>0</v>
      </c>
      <c r="P73" s="32"/>
      <c r="Q73" s="21"/>
    </row>
    <row r="74" spans="1:17" ht="16.5" thickBot="1" x14ac:dyDescent="0.3">
      <c r="A74" s="44" t="s">
        <v>6</v>
      </c>
      <c r="B74" s="45"/>
      <c r="C74" s="46"/>
      <c r="D74" s="22">
        <f>COUNTA(D16:D73)</f>
        <v>49</v>
      </c>
      <c r="E74" s="22">
        <f>COUNTA(E16:E73)</f>
        <v>23</v>
      </c>
      <c r="F74" s="22">
        <f>COUNTA(F16:F73)</f>
        <v>13</v>
      </c>
      <c r="G74" s="23">
        <f>SUM(G16:G73)</f>
        <v>19679005733.139996</v>
      </c>
      <c r="H74" s="23">
        <f>SUM(H16:H73)</f>
        <v>1185445400</v>
      </c>
      <c r="I74" s="23">
        <f>SUM(I16:I73)</f>
        <v>200000000</v>
      </c>
      <c r="J74" s="23">
        <f>SUM(J16:J73)</f>
        <v>0</v>
      </c>
      <c r="K74" s="23">
        <f t="shared" ref="K74" si="4">SUM(K16:K73)</f>
        <v>0</v>
      </c>
      <c r="L74" s="23">
        <f>SUM(L16:L73)</f>
        <v>0</v>
      </c>
      <c r="M74" s="23">
        <f>SUM(M16:M73)</f>
        <v>21064451133.139996</v>
      </c>
      <c r="N74" s="23">
        <f>SUM(N16:N73)</f>
        <v>105061483324.54001</v>
      </c>
      <c r="O74" s="30">
        <f>SUM(O16:O73)</f>
        <v>0.99999999999999989</v>
      </c>
      <c r="Q74" s="21"/>
    </row>
    <row r="75" spans="1:17" x14ac:dyDescent="0.25">
      <c r="L75" s="25"/>
      <c r="M75" s="26"/>
      <c r="O75" s="25"/>
      <c r="Q75" s="21"/>
    </row>
    <row r="76" spans="1:17" ht="27.6" customHeight="1" x14ac:dyDescent="0.25">
      <c r="B76" s="33" t="s">
        <v>129</v>
      </c>
      <c r="C76" s="33"/>
      <c r="D76" s="33"/>
      <c r="E76" s="33"/>
      <c r="F76" s="33"/>
      <c r="H76" s="27"/>
      <c r="I76" s="27"/>
      <c r="L76" s="25"/>
      <c r="M76" s="25"/>
      <c r="N76" s="25"/>
      <c r="Q76" s="21"/>
    </row>
    <row r="77" spans="1:17" ht="27.6" customHeight="1" x14ac:dyDescent="0.25">
      <c r="C77" s="34"/>
      <c r="D77" s="34"/>
      <c r="E77" s="34"/>
      <c r="F77" s="34"/>
      <c r="M77" s="25"/>
      <c r="N77" s="25"/>
      <c r="Q77" s="21"/>
    </row>
    <row r="78" spans="1:17" x14ac:dyDescent="0.25">
      <c r="Q78" s="21"/>
    </row>
    <row r="79" spans="1:17" x14ac:dyDescent="0.25">
      <c r="Q79" s="21"/>
    </row>
  </sheetData>
  <sortState ref="B16:O73">
    <sortCondition descending="1" ref="O73"/>
  </sortState>
  <mergeCells count="16">
    <mergeCell ref="N14:N15"/>
    <mergeCell ref="O14:O15"/>
    <mergeCell ref="A74:C74"/>
    <mergeCell ref="D9:L9"/>
    <mergeCell ref="L11:O11"/>
    <mergeCell ref="A12:A15"/>
    <mergeCell ref="B12:B15"/>
    <mergeCell ref="C12:C15"/>
    <mergeCell ref="D12:F14"/>
    <mergeCell ref="G12:M13"/>
    <mergeCell ref="N12:O13"/>
    <mergeCell ref="B76:F76"/>
    <mergeCell ref="C77:F77"/>
    <mergeCell ref="M14:M15"/>
    <mergeCell ref="G14:I14"/>
    <mergeCell ref="J14:L14"/>
  </mergeCells>
  <pageMargins left="0.7" right="0.7" top="0.75" bottom="0.75" header="0.3" footer="0.3"/>
  <pageSetup paperSize="9" scale="4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Шинэболд</cp:lastModifiedBy>
  <cp:lastPrinted>2018-04-13T06:52:40Z</cp:lastPrinted>
  <dcterms:created xsi:type="dcterms:W3CDTF">2017-06-09T07:51:20Z</dcterms:created>
  <dcterms:modified xsi:type="dcterms:W3CDTF">2018-05-14T00:21:22Z</dcterms:modified>
</cp:coreProperties>
</file>